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7.xml" ContentType="application/vnd.ms-office.chart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7.xml" ContentType="application/vnd.ms-office.chartcolorstyle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harts/colors4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295" activeTab="3"/>
  </bookViews>
  <sheets>
    <sheet name="Graph 1" sheetId="4" r:id="rId1"/>
    <sheet name="Undervaluation Index - Graph 2" sheetId="5" r:id="rId2"/>
    <sheet name="Graph3.2" sheetId="2" r:id="rId3"/>
    <sheet name="Graph 4" sheetId="6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O13" i="2"/>
  <c r="P13"/>
  <c r="Q13"/>
  <c r="R13"/>
  <c r="S13"/>
  <c r="T13"/>
  <c r="U13"/>
  <c r="V13"/>
  <c r="W13"/>
  <c r="N13"/>
  <c r="U27" i="4" l="1"/>
  <c r="N44" s="1"/>
  <c r="U31"/>
  <c r="U24"/>
  <c r="N43" s="1"/>
  <c r="U22"/>
  <c r="L40"/>
  <c r="L51" s="1"/>
  <c r="L49"/>
  <c r="L50"/>
  <c r="L52"/>
  <c r="L53"/>
  <c r="L48"/>
  <c r="L55" s="1"/>
  <c r="N46"/>
  <c r="U21"/>
  <c r="M21"/>
  <c r="N21"/>
  <c r="O21"/>
  <c r="P21"/>
  <c r="Q21"/>
  <c r="R21"/>
  <c r="S21"/>
  <c r="L21"/>
  <c r="N41"/>
  <c r="N45"/>
  <c r="N42"/>
  <c r="M37"/>
  <c r="N37"/>
  <c r="O37"/>
  <c r="P37"/>
  <c r="Q37"/>
  <c r="R37"/>
  <c r="S37"/>
  <c r="M36"/>
  <c r="N36"/>
  <c r="O36"/>
  <c r="P36"/>
  <c r="Q36"/>
  <c r="R36"/>
  <c r="S36"/>
  <c r="M35"/>
  <c r="N35"/>
  <c r="O35"/>
  <c r="P35"/>
  <c r="Q35"/>
  <c r="R35"/>
  <c r="S35"/>
  <c r="M34"/>
  <c r="N34"/>
  <c r="O34"/>
  <c r="P34"/>
  <c r="Q34"/>
  <c r="R34"/>
  <c r="S34"/>
  <c r="S33"/>
  <c r="M33"/>
  <c r="N33"/>
  <c r="O33"/>
  <c r="P33"/>
  <c r="Q33"/>
  <c r="R33"/>
  <c r="M32"/>
  <c r="N32"/>
  <c r="O32"/>
  <c r="P32"/>
  <c r="Q32"/>
  <c r="R32"/>
  <c r="S32"/>
  <c r="M31"/>
  <c r="N31"/>
  <c r="O31"/>
  <c r="P31"/>
  <c r="Q31"/>
  <c r="R31"/>
  <c r="S31"/>
  <c r="M30"/>
  <c r="N30"/>
  <c r="O30"/>
  <c r="P30"/>
  <c r="Q30"/>
  <c r="R30"/>
  <c r="S30"/>
  <c r="M29"/>
  <c r="N29"/>
  <c r="O29"/>
  <c r="P29"/>
  <c r="Q29"/>
  <c r="R29"/>
  <c r="S29"/>
  <c r="M28"/>
  <c r="N28"/>
  <c r="O28"/>
  <c r="P28"/>
  <c r="Q28"/>
  <c r="R28"/>
  <c r="S28"/>
  <c r="M27"/>
  <c r="N27"/>
  <c r="O27"/>
  <c r="P27"/>
  <c r="Q27"/>
  <c r="R27"/>
  <c r="S27"/>
  <c r="M26"/>
  <c r="N26"/>
  <c r="O26"/>
  <c r="P26"/>
  <c r="Q26"/>
  <c r="R26"/>
  <c r="S26"/>
  <c r="L37"/>
  <c r="L36"/>
  <c r="L35"/>
  <c r="L34"/>
  <c r="L33"/>
  <c r="L32"/>
  <c r="L31"/>
  <c r="L30"/>
  <c r="L29"/>
  <c r="L28"/>
  <c r="L27"/>
  <c r="L26"/>
  <c r="M25"/>
  <c r="N25"/>
  <c r="O25"/>
  <c r="P25"/>
  <c r="Q25"/>
  <c r="R25"/>
  <c r="S25"/>
  <c r="L25"/>
  <c r="M24"/>
  <c r="N24"/>
  <c r="O24"/>
  <c r="P24"/>
  <c r="Q24"/>
  <c r="R24"/>
  <c r="S24"/>
  <c r="L24"/>
  <c r="M23"/>
  <c r="N23"/>
  <c r="O23"/>
  <c r="P23"/>
  <c r="Q23"/>
  <c r="R23"/>
  <c r="S23"/>
  <c r="M22"/>
  <c r="N22"/>
  <c r="O22"/>
  <c r="P22"/>
  <c r="Q22"/>
  <c r="R22"/>
  <c r="S22"/>
  <c r="L23"/>
  <c r="L22"/>
  <c r="N40" l="1"/>
  <c r="N49" s="1"/>
  <c r="W11" i="2"/>
  <c r="V11"/>
  <c r="U11"/>
  <c r="T11"/>
  <c r="S11"/>
  <c r="R11"/>
  <c r="Q11"/>
  <c r="P11"/>
  <c r="O11"/>
  <c r="N11"/>
  <c r="W10"/>
  <c r="V10"/>
  <c r="U10"/>
  <c r="T10"/>
  <c r="S10"/>
  <c r="R10"/>
  <c r="Q10"/>
  <c r="P10"/>
  <c r="O10"/>
  <c r="N10"/>
  <c r="E6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V6" s="1"/>
  <c r="W6" s="1"/>
  <c r="B4"/>
  <c r="N52" i="4" l="1"/>
  <c r="N50"/>
  <c r="N51"/>
  <c r="N53"/>
  <c r="N48"/>
  <c r="N55" s="1"/>
</calcChain>
</file>

<file path=xl/sharedStrings.xml><?xml version="1.0" encoding="utf-8"?>
<sst xmlns="http://schemas.openxmlformats.org/spreadsheetml/2006/main" count="154" uniqueCount="88">
  <si>
    <t>Brasil</t>
  </si>
  <si>
    <t>Labor productivity</t>
  </si>
  <si>
    <t>Social expenditure per worker</t>
  </si>
  <si>
    <t>Others</t>
  </si>
  <si>
    <t>High technology</t>
  </si>
  <si>
    <t>Medium technology</t>
  </si>
  <si>
    <t>Low technology</t>
  </si>
  <si>
    <t>Natural resources</t>
  </si>
  <si>
    <t>Argentina</t>
  </si>
  <si>
    <t>BRA</t>
  </si>
  <si>
    <t>GO_P</t>
  </si>
  <si>
    <t>TOTAL INDUSTRIES</t>
  </si>
  <si>
    <t>TOT</t>
  </si>
  <si>
    <t xml:space="preserve"> AGRICULTURE, HUNTING, FORESTRY AND FISHING</t>
  </si>
  <si>
    <t>AtB</t>
  </si>
  <si>
    <t xml:space="preserve"> MINING AND QUARRYING</t>
  </si>
  <si>
    <t>C</t>
  </si>
  <si>
    <t xml:space="preserve">  FOOD , BEVERAGES AND TOBACCO</t>
  </si>
  <si>
    <t>15t16</t>
  </si>
  <si>
    <t xml:space="preserve">   Textiles and textile</t>
  </si>
  <si>
    <t>17t18</t>
  </si>
  <si>
    <t xml:space="preserve">   Leather, leather and footwear</t>
  </si>
  <si>
    <t>19</t>
  </si>
  <si>
    <t xml:space="preserve">  WOOD AND OF WOOD AND CORK</t>
  </si>
  <si>
    <t>20</t>
  </si>
  <si>
    <t xml:space="preserve">  PULP, PAPER, PAPER , PRINTING AND PUBLISHING</t>
  </si>
  <si>
    <t>21t22</t>
  </si>
  <si>
    <t xml:space="preserve">   Coke, refined petroleum and nuclear fuel</t>
  </si>
  <si>
    <t>23</t>
  </si>
  <si>
    <t xml:space="preserve">   Chemicals and chemical</t>
  </si>
  <si>
    <t>24</t>
  </si>
  <si>
    <t xml:space="preserve">   Rubber and plastics</t>
  </si>
  <si>
    <t>25</t>
  </si>
  <si>
    <t xml:space="preserve">  OTHER NON-METALLIC MINERAL</t>
  </si>
  <si>
    <t>26</t>
  </si>
  <si>
    <t xml:space="preserve">  BASIC METALS AND FABRICATED METAL</t>
  </si>
  <si>
    <t>27t28</t>
  </si>
  <si>
    <t xml:space="preserve">  MACHINERY, NEC</t>
  </si>
  <si>
    <t>29</t>
  </si>
  <si>
    <t xml:space="preserve">  ELECTRICAL AND OPTICAL EQUIPMENT</t>
  </si>
  <si>
    <t>30t33</t>
  </si>
  <si>
    <t xml:space="preserve">  TRANSPORT EQUIPMENT</t>
  </si>
  <si>
    <t>34t35</t>
  </si>
  <si>
    <t xml:space="preserve">  MANUFACTURING NEC; RECYCLING</t>
  </si>
  <si>
    <t>36t37</t>
  </si>
  <si>
    <t xml:space="preserve"> ELECTRICITY, GAS AND WATER SUPPLY</t>
  </si>
  <si>
    <t>E</t>
  </si>
  <si>
    <t>_1995</t>
  </si>
  <si>
    <t>_1996</t>
  </si>
  <si>
    <t>_1997</t>
  </si>
  <si>
    <t>_1998</t>
  </si>
  <si>
    <t>_1999</t>
  </si>
  <si>
    <t>_2000</t>
  </si>
  <si>
    <t>_2001</t>
  </si>
  <si>
    <t>_2002</t>
  </si>
  <si>
    <t>_2003</t>
  </si>
  <si>
    <t>_2004</t>
  </si>
  <si>
    <t>_2005</t>
  </si>
  <si>
    <t>_2006</t>
  </si>
  <si>
    <t>_2007</t>
  </si>
  <si>
    <t>_2008</t>
  </si>
  <si>
    <t>_2009</t>
  </si>
  <si>
    <t>_2010</t>
  </si>
  <si>
    <t>_2011</t>
  </si>
  <si>
    <t>'TOTAL'</t>
  </si>
  <si>
    <t>'All Commodities'</t>
  </si>
  <si>
    <t>'CG31382'</t>
  </si>
  <si>
    <t>'CG31384'</t>
  </si>
  <si>
    <t>'CG31385'</t>
  </si>
  <si>
    <t>'CG31386'</t>
  </si>
  <si>
    <t>'CG31387'</t>
  </si>
  <si>
    <t>'CG31388'</t>
  </si>
  <si>
    <t>Primary goods</t>
  </si>
  <si>
    <t>_stat_5</t>
  </si>
  <si>
    <t>_stat_4</t>
  </si>
  <si>
    <t>LR_b_lngdp_b</t>
  </si>
  <si>
    <t>LR_b_lntcr_b</t>
  </si>
  <si>
    <t>_stat_1</t>
  </si>
  <si>
    <t>end</t>
  </si>
  <si>
    <t>start</t>
  </si>
  <si>
    <t>noconstant</t>
  </si>
  <si>
    <t xml:space="preserve">Brazil imports </t>
  </si>
  <si>
    <t>Labor share</t>
  </si>
  <si>
    <t>INDEC</t>
  </si>
  <si>
    <t>RTA/PIB a costo de factores</t>
  </si>
  <si>
    <t>Cepal</t>
  </si>
  <si>
    <t>Bolivia</t>
  </si>
  <si>
    <t>hasta 2006 cepal, luego datos ibge</t>
  </si>
</sst>
</file>

<file path=xl/styles.xml><?xml version="1.0" encoding="utf-8"?>
<styleSheet xmlns="http://schemas.openxmlformats.org/spreadsheetml/2006/main">
  <numFmts count="1">
    <numFmt numFmtId="164" formatCode="#,##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9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NumberFormat="1" applyProtection="1">
      <protection locked="0"/>
    </xf>
    <xf numFmtId="0" fontId="0" fillId="0" borderId="0" xfId="0" quotePrefix="1" applyNumberFormat="1" applyProtection="1">
      <protection locked="0"/>
    </xf>
    <xf numFmtId="0" fontId="18" fillId="0" borderId="0" xfId="0" applyFont="1" applyFill="1"/>
    <xf numFmtId="164" fontId="20" fillId="0" borderId="0" xfId="42" applyNumberFormat="1" applyFont="1" applyFill="1"/>
    <xf numFmtId="0" fontId="20" fillId="0" borderId="0" xfId="42" applyFont="1" applyFill="1"/>
    <xf numFmtId="164" fontId="20" fillId="0" borderId="0" xfId="0" applyNumberFormat="1" applyFont="1" applyFill="1" applyAlignment="1">
      <alignment horizontal="right"/>
    </xf>
    <xf numFmtId="0" fontId="20" fillId="0" borderId="0" xfId="42" quotePrefix="1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2002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7449146981627303E-2"/>
                  <c:y val="-7.7591863517060379E-3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8481299212598428E-2"/>
                  <c:y val="-1.3134295713035787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34667541557306E-2"/>
                  <c:y val="-5.9638378536024821E-4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367454068241475E-2"/>
                  <c:y val="-2.2222951297754447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98118985126861E-2"/>
                  <c:y val="4.5457859434239509E-4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1'!$K$41:$K$46</c:f>
              <c:strCache>
                <c:ptCount val="6"/>
                <c:pt idx="0">
                  <c:v>Primary goods</c:v>
                </c:pt>
                <c:pt idx="1">
                  <c:v>Natural resources</c:v>
                </c:pt>
                <c:pt idx="2">
                  <c:v>Low technology</c:v>
                </c:pt>
                <c:pt idx="3">
                  <c:v>Medium technology</c:v>
                </c:pt>
                <c:pt idx="4">
                  <c:v>High technology</c:v>
                </c:pt>
                <c:pt idx="5">
                  <c:v>Others</c:v>
                </c:pt>
              </c:strCache>
            </c:strRef>
          </c:cat>
          <c:val>
            <c:numRef>
              <c:f>'Graph 1'!$L$48:$L$53</c:f>
              <c:numCache>
                <c:formatCode>General</c:formatCode>
                <c:ptCount val="6"/>
                <c:pt idx="0">
                  <c:v>0.289745763682978</c:v>
                </c:pt>
                <c:pt idx="1">
                  <c:v>0.2411623416496777</c:v>
                </c:pt>
                <c:pt idx="2">
                  <c:v>0.10643585068998863</c:v>
                </c:pt>
                <c:pt idx="3">
                  <c:v>0.23333544981840149</c:v>
                </c:pt>
                <c:pt idx="4">
                  <c:v>0.10256725954039191</c:v>
                </c:pt>
                <c:pt idx="5">
                  <c:v>2.6753334618562243E-2</c:v>
                </c:pt>
              </c:numCache>
            </c:numRef>
          </c:val>
        </c:ser>
        <c:dLbls/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5.0702099737532829E-3"/>
                  <c:y val="-9.6608705161854783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8238517060367444E-2"/>
                  <c:y val="2.0056503353747365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153324584426945E-2"/>
                  <c:y val="2.9451370662000594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7678915135608053E-2"/>
                  <c:y val="2.088254593175853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71745406824147E-2"/>
                  <c:y val="-9.4090842811315294E-3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1'!$K$41:$K$46</c:f>
              <c:strCache>
                <c:ptCount val="6"/>
                <c:pt idx="0">
                  <c:v>Primary goods</c:v>
                </c:pt>
                <c:pt idx="1">
                  <c:v>Natural resources</c:v>
                </c:pt>
                <c:pt idx="2">
                  <c:v>Low technology</c:v>
                </c:pt>
                <c:pt idx="3">
                  <c:v>Medium technology</c:v>
                </c:pt>
                <c:pt idx="4">
                  <c:v>High technology</c:v>
                </c:pt>
                <c:pt idx="5">
                  <c:v>Others</c:v>
                </c:pt>
              </c:strCache>
            </c:strRef>
          </c:cat>
          <c:val>
            <c:numRef>
              <c:f>'Graph 1'!$N$48:$N$53</c:f>
              <c:numCache>
                <c:formatCode>General</c:formatCode>
                <c:ptCount val="6"/>
                <c:pt idx="0">
                  <c:v>0.39685389858509773</c:v>
                </c:pt>
                <c:pt idx="1">
                  <c:v>0.20877619831669955</c:v>
                </c:pt>
                <c:pt idx="2">
                  <c:v>6.8862223310657028E-2</c:v>
                </c:pt>
                <c:pt idx="3">
                  <c:v>0.20170225564820254</c:v>
                </c:pt>
                <c:pt idx="4">
                  <c:v>8.1713710627313779E-2</c:v>
                </c:pt>
                <c:pt idx="5">
                  <c:v>4.2091713512029429E-2</c:v>
                </c:pt>
              </c:numCache>
            </c:numRef>
          </c:val>
        </c:ser>
        <c:dLbls/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7436094847118472"/>
          <c:y val="4.669829520521291E-2"/>
          <c:w val="0.80056782645759028"/>
          <c:h val="0.90660340958957419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cat>
            <c:numRef>
              <c:f>'Undervaluation Index - Graph 2'!$B$1:$B$11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'Undervaluation Index - Graph 2'!$C$1:$C$11</c:f>
              <c:numCache>
                <c:formatCode>General</c:formatCode>
                <c:ptCount val="11"/>
                <c:pt idx="0">
                  <c:v>-0.2068362</c:v>
                </c:pt>
                <c:pt idx="1">
                  <c:v>-6.6557400000000003E-2</c:v>
                </c:pt>
                <c:pt idx="2">
                  <c:v>6.7999000000000004E-2</c:v>
                </c:pt>
                <c:pt idx="3">
                  <c:v>7.9298999999999994E-2</c:v>
                </c:pt>
                <c:pt idx="4">
                  <c:v>5.1197199999999998E-2</c:v>
                </c:pt>
                <c:pt idx="5">
                  <c:v>-0.14691019999999999</c:v>
                </c:pt>
                <c:pt idx="6">
                  <c:v>-0.25338509999999997</c:v>
                </c:pt>
                <c:pt idx="7">
                  <c:v>-0.32120070000000001</c:v>
                </c:pt>
                <c:pt idx="8">
                  <c:v>-0.3491476</c:v>
                </c:pt>
                <c:pt idx="9">
                  <c:v>-0.35593799999999998</c:v>
                </c:pt>
                <c:pt idx="10">
                  <c:v>-0.50765229999999995</c:v>
                </c:pt>
              </c:numCache>
            </c:numRef>
          </c:val>
        </c:ser>
        <c:axId val="36513664"/>
        <c:axId val="36524416"/>
      </c:barChart>
      <c:catAx>
        <c:axId val="36513664"/>
        <c:scaling>
          <c:orientation val="minMax"/>
        </c:scaling>
        <c:axPos val="b"/>
        <c:numFmt formatCode="General" sourceLinked="1"/>
        <c:majorTickMark val="none"/>
        <c:tickLblPos val="nextTo"/>
        <c:crossAx val="36524416"/>
        <c:crosses val="autoZero"/>
        <c:auto val="1"/>
        <c:lblAlgn val="ctr"/>
        <c:lblOffset val="100"/>
      </c:catAx>
      <c:valAx>
        <c:axId val="365244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000" b="0">
                    <a:solidFill>
                      <a:sysClr val="windowText" lastClr="000000"/>
                    </a:solidFill>
                  </a:defRPr>
                </a:pPr>
                <a:r>
                  <a:rPr lang="en-US" sz="1000" b="0" i="0" baseline="0">
                    <a:solidFill>
                      <a:sysClr val="windowText" lastClr="000000"/>
                    </a:solidFill>
                  </a:rPr>
                  <a:t>Undervaluation index</a:t>
                </a:r>
                <a:endParaRPr lang="en-US" sz="10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5.1954326222042754E-2"/>
              <c:y val="0.30988416668736596"/>
            </c:manualLayout>
          </c:layout>
        </c:title>
        <c:numFmt formatCode="General" sourceLinked="1"/>
        <c:tickLblPos val="nextTo"/>
        <c:spPr>
          <a:ln>
            <a:noFill/>
          </a:ln>
        </c:spPr>
        <c:crossAx val="3651366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autoTitleDeleted val="1"/>
    <c:plotArea>
      <c:layout/>
      <c:lineChart>
        <c:grouping val="standard"/>
        <c:ser>
          <c:idx val="0"/>
          <c:order val="0"/>
          <c:tx>
            <c:strRef>
              <c:f>Graph3.2!$C$7</c:f>
              <c:strCache>
                <c:ptCount val="1"/>
                <c:pt idx="0">
                  <c:v>Labor productivity</c:v>
                </c:pt>
              </c:strCache>
            </c:strRef>
          </c:tx>
          <c:spPr>
            <a:ln w="28575">
              <a:prstDash val="dash"/>
            </a:ln>
          </c:spPr>
          <c:marker>
            <c:symbol val="none"/>
          </c:marker>
          <c:cat>
            <c:numRef>
              <c:f>Graph3.2!$N$6:$W$6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Graph3.2!$N$10:$W$10</c:f>
              <c:numCache>
                <c:formatCode>General</c:formatCode>
                <c:ptCount val="10"/>
                <c:pt idx="0">
                  <c:v>100</c:v>
                </c:pt>
                <c:pt idx="1">
                  <c:v>98.748979389152211</c:v>
                </c:pt>
                <c:pt idx="2">
                  <c:v>104.77398813021578</c:v>
                </c:pt>
                <c:pt idx="3">
                  <c:v>104.68910906963565</c:v>
                </c:pt>
                <c:pt idx="4">
                  <c:v>106.45026116129887</c:v>
                </c:pt>
                <c:pt idx="5">
                  <c:v>104.72718888066265</c:v>
                </c:pt>
                <c:pt idx="6">
                  <c:v>105.9859177593722</c:v>
                </c:pt>
                <c:pt idx="7">
                  <c:v>110.19915772508855</c:v>
                </c:pt>
                <c:pt idx="8">
                  <c:v>111.39595884832943</c:v>
                </c:pt>
                <c:pt idx="9">
                  <c:v>109.55713710191834</c:v>
                </c:pt>
              </c:numCache>
            </c:numRef>
          </c:val>
        </c:ser>
        <c:ser>
          <c:idx val="1"/>
          <c:order val="1"/>
          <c:tx>
            <c:strRef>
              <c:f>Graph3.2!$C$8</c:f>
              <c:strCache>
                <c:ptCount val="1"/>
                <c:pt idx="0">
                  <c:v>Social expenditure per worker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Graph3.2!$N$6:$W$6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Graph3.2!$N$11:$W$11</c:f>
              <c:numCache>
                <c:formatCode>General</c:formatCode>
                <c:ptCount val="10"/>
                <c:pt idx="0">
                  <c:v>100</c:v>
                </c:pt>
                <c:pt idx="1">
                  <c:v>99.130390520621731</c:v>
                </c:pt>
                <c:pt idx="2">
                  <c:v>107.37125176246771</c:v>
                </c:pt>
                <c:pt idx="3">
                  <c:v>110.01896263376851</c:v>
                </c:pt>
                <c:pt idx="4">
                  <c:v>111.44882928702724</c:v>
                </c:pt>
                <c:pt idx="5">
                  <c:v>110.84755669495827</c:v>
                </c:pt>
                <c:pt idx="6">
                  <c:v>118.48027200221836</c:v>
                </c:pt>
                <c:pt idx="7">
                  <c:v>127.02620874343668</c:v>
                </c:pt>
                <c:pt idx="8">
                  <c:v>131.03023223688345</c:v>
                </c:pt>
                <c:pt idx="9">
                  <c:v>139.92895805828971</c:v>
                </c:pt>
              </c:numCache>
            </c:numRef>
          </c:val>
        </c:ser>
        <c:dLbls/>
        <c:marker val="1"/>
        <c:axId val="93470720"/>
        <c:axId val="93472256"/>
      </c:lineChart>
      <c:lineChart>
        <c:grouping val="standard"/>
        <c:ser>
          <c:idx val="2"/>
          <c:order val="2"/>
          <c:tx>
            <c:v>Minimum wage</c:v>
          </c:tx>
          <c:spPr>
            <a:ln w="28575"/>
          </c:spPr>
          <c:marker>
            <c:symbol val="none"/>
          </c:marker>
          <c:val>
            <c:numRef>
              <c:f>Graph3.2!$N$13:$W$13</c:f>
              <c:numCache>
                <c:formatCode>General</c:formatCode>
                <c:ptCount val="10"/>
                <c:pt idx="0">
                  <c:v>100</c:v>
                </c:pt>
                <c:pt idx="1">
                  <c:v>104.82363198378411</c:v>
                </c:pt>
                <c:pt idx="2">
                  <c:v>105.55423349583603</c:v>
                </c:pt>
                <c:pt idx="3">
                  <c:v>109.48352534914004</c:v>
                </c:pt>
                <c:pt idx="4">
                  <c:v>117.10478565027134</c:v>
                </c:pt>
                <c:pt idx="5">
                  <c:v>133.56458106589378</c:v>
                </c:pt>
                <c:pt idx="6">
                  <c:v>141.6372968764629</c:v>
                </c:pt>
                <c:pt idx="7">
                  <c:v>145.9949823161858</c:v>
                </c:pt>
                <c:pt idx="8">
                  <c:v>156.53728770859595</c:v>
                </c:pt>
                <c:pt idx="9">
                  <c:v>164.85320689590409</c:v>
                </c:pt>
              </c:numCache>
            </c:numRef>
          </c:val>
        </c:ser>
        <c:dLbls/>
        <c:marker val="1"/>
        <c:axId val="93479680"/>
        <c:axId val="93473792"/>
      </c:lineChart>
      <c:catAx>
        <c:axId val="9347072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93472256"/>
        <c:crosses val="autoZero"/>
        <c:auto val="1"/>
        <c:lblAlgn val="ctr"/>
        <c:lblOffset val="100"/>
      </c:catAx>
      <c:valAx>
        <c:axId val="93472256"/>
        <c:scaling>
          <c:orientation val="minMax"/>
          <c:min val="90"/>
        </c:scaling>
        <c:axPos val="l"/>
        <c:majorGridlines/>
        <c:numFmt formatCode="General" sourceLinked="1"/>
        <c:maj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470720"/>
        <c:crosses val="autoZero"/>
        <c:crossBetween val="between"/>
      </c:valAx>
      <c:valAx>
        <c:axId val="93473792"/>
        <c:scaling>
          <c:orientation val="minMax"/>
        </c:scaling>
        <c:delete val="1"/>
        <c:axPos val="r"/>
        <c:numFmt formatCode="General" sourceLinked="1"/>
        <c:tickLblPos val="none"/>
        <c:crossAx val="93479680"/>
        <c:crosses val="max"/>
        <c:crossBetween val="between"/>
      </c:valAx>
      <c:catAx>
        <c:axId val="93479680"/>
        <c:scaling>
          <c:orientation val="minMax"/>
        </c:scaling>
        <c:delete val="1"/>
        <c:axPos val="b"/>
        <c:tickLblPos val="none"/>
        <c:crossAx val="93473792"/>
        <c:crosses val="autoZero"/>
        <c:auto val="1"/>
        <c:lblAlgn val="ctr"/>
        <c:lblOffset val="100"/>
      </c:catAx>
    </c:plotArea>
    <c:legend>
      <c:legendPos val="b"/>
      <c:layout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autoTitleDeleted val="1"/>
    <c:plotArea>
      <c:layout/>
      <c:barChart>
        <c:barDir val="col"/>
        <c:grouping val="stacked"/>
        <c:ser>
          <c:idx val="0"/>
          <c:order val="0"/>
          <c:tx>
            <c:v>Income elasticity of imports</c:v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cat>
            <c:numRef>
              <c:f>'Graph 4'!$B$4:$B$11</c:f>
              <c:numCache>
                <c:formatCode>General</c:formatCode>
                <c:ptCount val="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</c:numCache>
            </c:numRef>
          </c:cat>
          <c:val>
            <c:numRef>
              <c:f>'Graph 4'!$E$4:$E$11</c:f>
              <c:numCache>
                <c:formatCode>General</c:formatCode>
                <c:ptCount val="8"/>
                <c:pt idx="0">
                  <c:v>1.1724239999999999</c:v>
                </c:pt>
                <c:pt idx="1">
                  <c:v>1.153591</c:v>
                </c:pt>
                <c:pt idx="2">
                  <c:v>1.1493390000000001</c:v>
                </c:pt>
                <c:pt idx="3">
                  <c:v>1.159708</c:v>
                </c:pt>
                <c:pt idx="4">
                  <c:v>1.1501410000000001</c:v>
                </c:pt>
                <c:pt idx="5">
                  <c:v>1.2283489999999999</c:v>
                </c:pt>
                <c:pt idx="6">
                  <c:v>1.2548790000000001</c:v>
                </c:pt>
                <c:pt idx="7">
                  <c:v>1.3098350000000001</c:v>
                </c:pt>
              </c:numCache>
            </c:numRef>
          </c:val>
        </c:ser>
        <c:dLbls/>
        <c:overlap val="100"/>
        <c:axId val="93778688"/>
        <c:axId val="93780224"/>
      </c:barChart>
      <c:lineChart>
        <c:grouping val="standard"/>
        <c:ser>
          <c:idx val="1"/>
          <c:order val="1"/>
          <c:tx>
            <c:v>Wage share (secondary axis)</c:v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'Graph 4'!$O$23:$V$23</c:f>
              <c:numCache>
                <c:formatCode>General</c:formatCode>
                <c:ptCount val="8"/>
                <c:pt idx="0">
                  <c:v>47.714332929083504</c:v>
                </c:pt>
                <c:pt idx="1">
                  <c:v>46.785008419288523</c:v>
                </c:pt>
                <c:pt idx="2">
                  <c:v>46.255993082310049</c:v>
                </c:pt>
                <c:pt idx="3">
                  <c:v>46.448747885960216</c:v>
                </c:pt>
                <c:pt idx="4">
                  <c:v>47.384038216076704</c:v>
                </c:pt>
                <c:pt idx="5">
                  <c:v>48.293087059883192</c:v>
                </c:pt>
                <c:pt idx="6">
                  <c:v>48.764660060393709</c:v>
                </c:pt>
                <c:pt idx="7">
                  <c:v>49.900488190451746</c:v>
                </c:pt>
              </c:numCache>
            </c:numRef>
          </c:val>
        </c:ser>
        <c:dLbls/>
        <c:marker val="1"/>
        <c:axId val="93787648"/>
        <c:axId val="93786112"/>
      </c:lineChart>
      <c:catAx>
        <c:axId val="937786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80224"/>
        <c:crosses val="autoZero"/>
        <c:auto val="1"/>
        <c:lblAlgn val="ctr"/>
        <c:lblOffset val="100"/>
      </c:catAx>
      <c:valAx>
        <c:axId val="937802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78688"/>
        <c:crosses val="autoZero"/>
        <c:crossBetween val="between"/>
      </c:valAx>
      <c:valAx>
        <c:axId val="93786112"/>
        <c:scaling>
          <c:orientation val="minMax"/>
        </c:scaling>
        <c:axPos val="r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87648"/>
        <c:crosses val="max"/>
        <c:crossBetween val="between"/>
      </c:valAx>
      <c:catAx>
        <c:axId val="93787648"/>
        <c:scaling>
          <c:orientation val="minMax"/>
        </c:scaling>
        <c:delete val="1"/>
        <c:axPos val="b"/>
        <c:tickLblPos val="none"/>
        <c:crossAx val="9378611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49</xdr:row>
      <xdr:rowOff>80962</xdr:rowOff>
    </xdr:from>
    <xdr:to>
      <xdr:col>12</xdr:col>
      <xdr:colOff>152400</xdr:colOff>
      <xdr:row>63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466725</xdr:colOff>
      <xdr:row>49</xdr:row>
      <xdr:rowOff>100012</xdr:rowOff>
    </xdr:from>
    <xdr:to>
      <xdr:col>20</xdr:col>
      <xdr:colOff>104775</xdr:colOff>
      <xdr:row>63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466724</xdr:colOff>
      <xdr:row>3</xdr:row>
      <xdr:rowOff>66675</xdr:rowOff>
    </xdr:from>
    <xdr:to>
      <xdr:col>15</xdr:col>
      <xdr:colOff>552449</xdr:colOff>
      <xdr:row>19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12</xdr:row>
      <xdr:rowOff>138111</xdr:rowOff>
    </xdr:from>
    <xdr:to>
      <xdr:col>14</xdr:col>
      <xdr:colOff>9525</xdr:colOff>
      <xdr:row>28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</xdr:row>
      <xdr:rowOff>23812</xdr:rowOff>
    </xdr:from>
    <xdr:to>
      <xdr:col>15</xdr:col>
      <xdr:colOff>552450</xdr:colOff>
      <xdr:row>16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SOSSD~1\AppData\Local\Temp\notes87944B\gasto%20social%20por%20habitan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sto social por habitant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5"/>
  <sheetViews>
    <sheetView topLeftCell="H49" workbookViewId="0">
      <selection activeCell="N65" sqref="N65"/>
    </sheetView>
  </sheetViews>
  <sheetFormatPr defaultRowHeight="15"/>
  <cols>
    <col min="3" max="3" width="37.85546875" customWidth="1"/>
    <col min="11" max="11" width="28.5703125" customWidth="1"/>
    <col min="12" max="12" width="26.85546875" customWidth="1"/>
    <col min="14" max="14" width="10" bestFit="1" customWidth="1"/>
  </cols>
  <sheetData>
    <row r="1" spans="1:21"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60</v>
      </c>
      <c r="S1" s="4" t="s">
        <v>61</v>
      </c>
      <c r="T1" s="4" t="s">
        <v>62</v>
      </c>
      <c r="U1" s="4" t="s">
        <v>63</v>
      </c>
    </row>
    <row r="2" spans="1:21">
      <c r="A2" s="4" t="s">
        <v>9</v>
      </c>
      <c r="B2" s="4" t="s">
        <v>10</v>
      </c>
      <c r="C2" s="5" t="s">
        <v>11</v>
      </c>
      <c r="D2" s="6" t="s">
        <v>12</v>
      </c>
      <c r="E2" s="7">
        <v>100</v>
      </c>
      <c r="F2" s="7">
        <v>115.92241510433301</v>
      </c>
      <c r="G2" s="7">
        <v>124.77797954571599</v>
      </c>
      <c r="H2" s="7">
        <v>130.174633262654</v>
      </c>
      <c r="I2" s="7">
        <v>141.943795600839</v>
      </c>
      <c r="J2" s="7">
        <v>155.217439645024</v>
      </c>
      <c r="K2" s="7">
        <v>170.54583765137198</v>
      </c>
      <c r="L2" s="7">
        <v>191.16674331584102</v>
      </c>
      <c r="M2" s="7">
        <v>224.181418264738</v>
      </c>
      <c r="N2" s="7">
        <v>243.44908130285901</v>
      </c>
      <c r="O2" s="7">
        <v>259.92557277601099</v>
      </c>
      <c r="P2" s="7">
        <v>273.041402628789</v>
      </c>
      <c r="Q2" s="7">
        <v>288.50007240155099</v>
      </c>
      <c r="R2" s="7">
        <v>309.07971520349997</v>
      </c>
      <c r="S2" s="7">
        <v>310.89483442258398</v>
      </c>
    </row>
    <row r="3" spans="1:21">
      <c r="A3" s="4" t="s">
        <v>9</v>
      </c>
      <c r="B3" s="4" t="s">
        <v>10</v>
      </c>
      <c r="C3" s="5" t="s">
        <v>13</v>
      </c>
      <c r="D3" s="8" t="s">
        <v>14</v>
      </c>
      <c r="E3" s="7">
        <v>100</v>
      </c>
      <c r="F3" s="7">
        <v>112.99922391192901</v>
      </c>
      <c r="G3" s="7">
        <v>120.89029983441</v>
      </c>
      <c r="H3" s="7">
        <v>126.03645289753001</v>
      </c>
      <c r="I3" s="7">
        <v>133.756241064118</v>
      </c>
      <c r="J3" s="7">
        <v>147.30760309656702</v>
      </c>
      <c r="K3" s="7">
        <v>160.96449097965001</v>
      </c>
      <c r="L3" s="7">
        <v>192.29243419697698</v>
      </c>
      <c r="M3" s="7">
        <v>238.84595406809802</v>
      </c>
      <c r="N3" s="7">
        <v>256.26304016226402</v>
      </c>
      <c r="O3" s="7">
        <v>243.44231488839202</v>
      </c>
      <c r="P3" s="7">
        <v>240.17695419428603</v>
      </c>
      <c r="Q3" s="7">
        <v>263.70223831411698</v>
      </c>
      <c r="R3" s="7">
        <v>634.47207592483505</v>
      </c>
      <c r="S3" s="7">
        <v>502.32308074287602</v>
      </c>
    </row>
    <row r="4" spans="1:21">
      <c r="A4" s="4" t="s">
        <v>9</v>
      </c>
      <c r="B4" s="4" t="s">
        <v>10</v>
      </c>
      <c r="C4" s="5" t="s">
        <v>15</v>
      </c>
      <c r="D4" s="6" t="s">
        <v>16</v>
      </c>
      <c r="E4" s="7">
        <v>100</v>
      </c>
      <c r="F4" s="7">
        <v>119.06420366323201</v>
      </c>
      <c r="G4" s="7">
        <v>122.66031402775801</v>
      </c>
      <c r="H4" s="7">
        <v>118.98402229970799</v>
      </c>
      <c r="I4" s="7">
        <v>148.09491032278601</v>
      </c>
      <c r="J4" s="7">
        <v>197.43024495366802</v>
      </c>
      <c r="K4" s="7">
        <v>229.34709386778201</v>
      </c>
      <c r="L4" s="7">
        <v>273.05526344549901</v>
      </c>
      <c r="M4" s="7">
        <v>330.78641558730897</v>
      </c>
      <c r="N4" s="7">
        <v>390.43289693253001</v>
      </c>
      <c r="O4" s="7">
        <v>466.95059917728605</v>
      </c>
      <c r="P4" s="7">
        <v>517.34568213119201</v>
      </c>
      <c r="Q4" s="7">
        <v>502.74228574867897</v>
      </c>
      <c r="R4" s="7">
        <v>333.859900170054</v>
      </c>
      <c r="S4" s="7">
        <v>350.433048811341</v>
      </c>
    </row>
    <row r="5" spans="1:21">
      <c r="A5" s="4" t="s">
        <v>9</v>
      </c>
      <c r="B5" s="4" t="s">
        <v>10</v>
      </c>
      <c r="C5" s="5" t="s">
        <v>17</v>
      </c>
      <c r="D5" s="6" t="s">
        <v>18</v>
      </c>
      <c r="E5" s="7">
        <v>100</v>
      </c>
      <c r="F5" s="7">
        <v>117.15943175482199</v>
      </c>
      <c r="G5" s="7">
        <v>124.708895874311</v>
      </c>
      <c r="H5" s="7">
        <v>125.71939668924601</v>
      </c>
      <c r="I5" s="7">
        <v>138.401267329441</v>
      </c>
      <c r="J5" s="7">
        <v>149.06856489500001</v>
      </c>
      <c r="K5" s="7">
        <v>162.763672115258</v>
      </c>
      <c r="L5" s="7">
        <v>181.166288266648</v>
      </c>
      <c r="M5" s="7">
        <v>232.83770262820701</v>
      </c>
      <c r="N5" s="7">
        <v>255.00264684193002</v>
      </c>
      <c r="O5" s="7">
        <v>265.34635734951701</v>
      </c>
      <c r="P5" s="7">
        <v>270.78283840667797</v>
      </c>
      <c r="Q5" s="7">
        <v>288.68272326457799</v>
      </c>
      <c r="R5" s="7">
        <v>265.39639221974699</v>
      </c>
      <c r="S5" s="7">
        <v>291.60069046968704</v>
      </c>
    </row>
    <row r="6" spans="1:21">
      <c r="A6" s="4" t="s">
        <v>9</v>
      </c>
      <c r="B6" s="4" t="s">
        <v>10</v>
      </c>
      <c r="C6" s="5" t="s">
        <v>19</v>
      </c>
      <c r="D6" s="6" t="s">
        <v>20</v>
      </c>
      <c r="E6" s="7">
        <v>100</v>
      </c>
      <c r="F6" s="7">
        <v>112.58421047438001</v>
      </c>
      <c r="G6" s="7">
        <v>116.943609797395</v>
      </c>
      <c r="H6" s="7">
        <v>118.812665173076</v>
      </c>
      <c r="I6" s="7">
        <v>127.14515700634099</v>
      </c>
      <c r="J6" s="7">
        <v>136.75180322676601</v>
      </c>
      <c r="K6" s="7">
        <v>151.99580006949699</v>
      </c>
      <c r="L6" s="7">
        <v>167.50812276621701</v>
      </c>
      <c r="M6" s="7">
        <v>195.13766770010099</v>
      </c>
      <c r="N6" s="7">
        <v>210.831673144902</v>
      </c>
      <c r="O6" s="7">
        <v>222.55014410024302</v>
      </c>
      <c r="P6" s="7">
        <v>240.22040286631099</v>
      </c>
      <c r="Q6" s="7">
        <v>250.04656173780103</v>
      </c>
      <c r="R6" s="7">
        <v>345.25733222192599</v>
      </c>
      <c r="S6" s="7">
        <v>346.28594677565496</v>
      </c>
    </row>
    <row r="7" spans="1:21">
      <c r="A7" s="4" t="s">
        <v>9</v>
      </c>
      <c r="B7" s="4" t="s">
        <v>10</v>
      </c>
      <c r="C7" s="5" t="s">
        <v>21</v>
      </c>
      <c r="D7" s="8" t="s">
        <v>22</v>
      </c>
      <c r="E7" s="7">
        <v>100</v>
      </c>
      <c r="F7" s="7">
        <v>109.52613277120899</v>
      </c>
      <c r="G7" s="7">
        <v>116.03892881363001</v>
      </c>
      <c r="H7" s="7">
        <v>118.361354252927</v>
      </c>
      <c r="I7" s="7">
        <v>134.40206605446201</v>
      </c>
      <c r="J7" s="7">
        <v>158.38349782039401</v>
      </c>
      <c r="K7" s="7">
        <v>186.89838264055402</v>
      </c>
      <c r="L7" s="7">
        <v>215.839584998117</v>
      </c>
      <c r="M7" s="7">
        <v>254.08640326778399</v>
      </c>
      <c r="N7" s="7">
        <v>279.92971338433199</v>
      </c>
      <c r="O7" s="7">
        <v>282.99832644051799</v>
      </c>
      <c r="P7" s="7">
        <v>283.19309473125497</v>
      </c>
      <c r="Q7" s="7">
        <v>315.22935222651398</v>
      </c>
      <c r="R7" s="7">
        <v>408.52480970269801</v>
      </c>
      <c r="S7" s="7">
        <v>421.39500187829196</v>
      </c>
    </row>
    <row r="8" spans="1:21">
      <c r="A8" s="4" t="s">
        <v>9</v>
      </c>
      <c r="B8" s="4" t="s">
        <v>10</v>
      </c>
      <c r="C8" s="5" t="s">
        <v>23</v>
      </c>
      <c r="D8" s="8" t="s">
        <v>24</v>
      </c>
      <c r="E8" s="7">
        <v>100</v>
      </c>
      <c r="F8" s="7">
        <v>107.602640023047</v>
      </c>
      <c r="G8" s="7">
        <v>113.398076422846</v>
      </c>
      <c r="H8" s="7">
        <v>116.806684366962</v>
      </c>
      <c r="I8" s="7">
        <v>131.40863161912998</v>
      </c>
      <c r="J8" s="7">
        <v>150.77369742071102</v>
      </c>
      <c r="K8" s="7">
        <v>173.17303759052001</v>
      </c>
      <c r="L8" s="7">
        <v>216.95558168126499</v>
      </c>
      <c r="M8" s="7">
        <v>260.07229028899701</v>
      </c>
      <c r="N8" s="7">
        <v>302.65748318454803</v>
      </c>
      <c r="O8" s="7">
        <v>299.96665084263697</v>
      </c>
      <c r="P8" s="7">
        <v>308.11885756554199</v>
      </c>
      <c r="Q8" s="7">
        <v>353.89312432150598</v>
      </c>
      <c r="R8" s="7">
        <v>278.89598469828599</v>
      </c>
      <c r="S8" s="7">
        <v>279.992894417949</v>
      </c>
    </row>
    <row r="9" spans="1:21">
      <c r="A9" s="4" t="s">
        <v>9</v>
      </c>
      <c r="B9" s="4" t="s">
        <v>10</v>
      </c>
      <c r="C9" s="5" t="s">
        <v>25</v>
      </c>
      <c r="D9" s="6" t="s">
        <v>26</v>
      </c>
      <c r="E9" s="7">
        <v>100</v>
      </c>
      <c r="F9" s="7">
        <v>107.40077622382501</v>
      </c>
      <c r="G9" s="7">
        <v>110.759525624503</v>
      </c>
      <c r="H9" s="7">
        <v>113.629549959993</v>
      </c>
      <c r="I9" s="7">
        <v>134.60562717062501</v>
      </c>
      <c r="J9" s="7">
        <v>173.93549246344401</v>
      </c>
      <c r="K9" s="7">
        <v>174.60352351558001</v>
      </c>
      <c r="L9" s="7">
        <v>189.519996981475</v>
      </c>
      <c r="M9" s="7">
        <v>228.04124852020502</v>
      </c>
      <c r="N9" s="7">
        <v>244.165414904925</v>
      </c>
      <c r="O9" s="7">
        <v>237.21186430100397</v>
      </c>
      <c r="P9" s="7">
        <v>239.12547493920701</v>
      </c>
      <c r="Q9" s="7">
        <v>264.518447532697</v>
      </c>
      <c r="R9" s="7">
        <v>490.455361361656</v>
      </c>
      <c r="S9" s="7">
        <v>474.07488696826698</v>
      </c>
    </row>
    <row r="10" spans="1:21">
      <c r="A10" s="4" t="s">
        <v>9</v>
      </c>
      <c r="B10" s="4" t="s">
        <v>10</v>
      </c>
      <c r="C10" s="5" t="s">
        <v>27</v>
      </c>
      <c r="D10" s="8" t="s">
        <v>28</v>
      </c>
      <c r="E10" s="7">
        <v>100</v>
      </c>
      <c r="F10" s="7">
        <v>112.30002213927199</v>
      </c>
      <c r="G10" s="7">
        <v>122.272998496238</v>
      </c>
      <c r="H10" s="7">
        <v>127.49639315793</v>
      </c>
      <c r="I10" s="7">
        <v>157.03931845178801</v>
      </c>
      <c r="J10" s="7">
        <v>190.25205281561799</v>
      </c>
      <c r="K10" s="7">
        <v>211.47660983812798</v>
      </c>
      <c r="L10" s="7">
        <v>230.28450023658999</v>
      </c>
      <c r="M10" s="7">
        <v>332.54963753254799</v>
      </c>
      <c r="N10" s="7">
        <v>343.45305483749399</v>
      </c>
      <c r="O10" s="7">
        <v>406.44859889107801</v>
      </c>
      <c r="P10" s="7">
        <v>446.705412615954</v>
      </c>
      <c r="Q10" s="7">
        <v>453.25263366885605</v>
      </c>
      <c r="R10" s="7">
        <v>451.59870594202903</v>
      </c>
      <c r="S10" s="7">
        <v>419.39078226635803</v>
      </c>
    </row>
    <row r="11" spans="1:21">
      <c r="A11" s="4" t="s">
        <v>9</v>
      </c>
      <c r="B11" s="4" t="s">
        <v>10</v>
      </c>
      <c r="C11" s="5" t="s">
        <v>29</v>
      </c>
      <c r="D11" s="8" t="s">
        <v>30</v>
      </c>
      <c r="E11" s="7">
        <v>100</v>
      </c>
      <c r="F11" s="7">
        <v>112.30002213927199</v>
      </c>
      <c r="G11" s="7">
        <v>122.272998496238</v>
      </c>
      <c r="H11" s="7">
        <v>127.49639315793</v>
      </c>
      <c r="I11" s="7">
        <v>157.03931845178801</v>
      </c>
      <c r="J11" s="7">
        <v>190.25205281561799</v>
      </c>
      <c r="K11" s="7">
        <v>212.00348738827</v>
      </c>
      <c r="L11" s="7">
        <v>235.69682528207201</v>
      </c>
      <c r="M11" s="7">
        <v>307.62325132206996</v>
      </c>
      <c r="N11" s="7">
        <v>366.18247471508096</v>
      </c>
      <c r="O11" s="7">
        <v>361.53578144606803</v>
      </c>
      <c r="P11" s="7">
        <v>367.928996893234</v>
      </c>
      <c r="Q11" s="7">
        <v>391.39359651051302</v>
      </c>
      <c r="R11" s="7">
        <v>359.231440066917</v>
      </c>
      <c r="S11" s="7">
        <v>379.79338156678597</v>
      </c>
    </row>
    <row r="12" spans="1:21">
      <c r="A12" s="4" t="s">
        <v>9</v>
      </c>
      <c r="B12" s="4" t="s">
        <v>10</v>
      </c>
      <c r="C12" s="5" t="s">
        <v>31</v>
      </c>
      <c r="D12" s="8" t="s">
        <v>32</v>
      </c>
      <c r="E12" s="7">
        <v>100</v>
      </c>
      <c r="F12" s="7">
        <v>110.62118958829099</v>
      </c>
      <c r="G12" s="7">
        <v>116.33980093525599</v>
      </c>
      <c r="H12" s="7">
        <v>116.90490519738499</v>
      </c>
      <c r="I12" s="7">
        <v>130.64300703388801</v>
      </c>
      <c r="J12" s="7">
        <v>161.087367906862</v>
      </c>
      <c r="K12" s="7">
        <v>171.581320537533</v>
      </c>
      <c r="L12" s="7">
        <v>185.59078412089599</v>
      </c>
      <c r="M12" s="7">
        <v>255.55042535372002</v>
      </c>
      <c r="N12" s="7">
        <v>289.18731116892201</v>
      </c>
      <c r="O12" s="7">
        <v>312.48104623908301</v>
      </c>
      <c r="P12" s="7">
        <v>317.22455538457604</v>
      </c>
      <c r="Q12" s="7">
        <v>328.73734636969402</v>
      </c>
      <c r="R12" s="7">
        <v>329.47227914035602</v>
      </c>
      <c r="S12" s="7">
        <v>358.63257979998303</v>
      </c>
    </row>
    <row r="13" spans="1:21">
      <c r="A13" s="4" t="s">
        <v>9</v>
      </c>
      <c r="B13" s="4" t="s">
        <v>10</v>
      </c>
      <c r="C13" s="5" t="s">
        <v>33</v>
      </c>
      <c r="D13" s="8" t="s">
        <v>34</v>
      </c>
      <c r="E13" s="7">
        <v>100</v>
      </c>
      <c r="F13" s="7">
        <v>104.721755964393</v>
      </c>
      <c r="G13" s="7">
        <v>115.88674974820302</v>
      </c>
      <c r="H13" s="7">
        <v>123.836475589362</v>
      </c>
      <c r="I13" s="7">
        <v>131.37632023115199</v>
      </c>
      <c r="J13" s="7">
        <v>147.435973914991</v>
      </c>
      <c r="K13" s="7">
        <v>167.68928095315101</v>
      </c>
      <c r="L13" s="7">
        <v>181.40330831224401</v>
      </c>
      <c r="M13" s="7">
        <v>252.40102626012501</v>
      </c>
      <c r="N13" s="7">
        <v>249.17918792473301</v>
      </c>
      <c r="O13" s="7">
        <v>250.06453707304001</v>
      </c>
      <c r="P13" s="7">
        <v>287.035033317569</v>
      </c>
      <c r="Q13" s="7">
        <v>284.71289187705298</v>
      </c>
      <c r="R13" s="7">
        <v>475.71328987478995</v>
      </c>
      <c r="S13" s="7">
        <v>446.40319175468602</v>
      </c>
    </row>
    <row r="14" spans="1:21">
      <c r="A14" s="4" t="s">
        <v>9</v>
      </c>
      <c r="B14" s="4" t="s">
        <v>10</v>
      </c>
      <c r="C14" s="5" t="s">
        <v>35</v>
      </c>
      <c r="D14" s="6" t="s">
        <v>36</v>
      </c>
      <c r="E14" s="7">
        <v>100</v>
      </c>
      <c r="F14" s="7">
        <v>107.602640023047</v>
      </c>
      <c r="G14" s="7">
        <v>113.398076422846</v>
      </c>
      <c r="H14" s="7">
        <v>116.806684366962</v>
      </c>
      <c r="I14" s="7">
        <v>131.40863161912998</v>
      </c>
      <c r="J14" s="7">
        <v>150.77369742071102</v>
      </c>
      <c r="K14" s="7">
        <v>170.30293454906001</v>
      </c>
      <c r="L14" s="7">
        <v>208.44546324483102</v>
      </c>
      <c r="M14" s="7">
        <v>258.25693809682303</v>
      </c>
      <c r="N14" s="7">
        <v>306.81258516786698</v>
      </c>
      <c r="O14" s="7">
        <v>356.876956735254</v>
      </c>
      <c r="P14" s="7">
        <v>366.38356515602896</v>
      </c>
      <c r="Q14" s="7">
        <v>407.21310439802795</v>
      </c>
      <c r="R14" s="7">
        <v>332.046940829253</v>
      </c>
      <c r="S14" s="7">
        <v>364.39826035655</v>
      </c>
    </row>
    <row r="15" spans="1:21">
      <c r="A15" s="4" t="s">
        <v>9</v>
      </c>
      <c r="B15" s="4" t="s">
        <v>10</v>
      </c>
      <c r="C15" s="5" t="s">
        <v>37</v>
      </c>
      <c r="D15" s="8" t="s">
        <v>38</v>
      </c>
      <c r="E15" s="7">
        <v>100</v>
      </c>
      <c r="F15" s="7">
        <v>107.602640023047</v>
      </c>
      <c r="G15" s="7">
        <v>113.398076422846</v>
      </c>
      <c r="H15" s="7">
        <v>116.806684366962</v>
      </c>
      <c r="I15" s="7">
        <v>131.40863161912998</v>
      </c>
      <c r="J15" s="7">
        <v>150.77369742071102</v>
      </c>
      <c r="K15" s="7">
        <v>176.38500899452401</v>
      </c>
      <c r="L15" s="7">
        <v>193.50765281851602</v>
      </c>
      <c r="M15" s="7">
        <v>241.61169412428796</v>
      </c>
      <c r="N15" s="7">
        <v>255.19824656737299</v>
      </c>
      <c r="O15" s="7">
        <v>275.86192886746403</v>
      </c>
      <c r="P15" s="7">
        <v>291.01955210833302</v>
      </c>
      <c r="Q15" s="7">
        <v>303.29922327018602</v>
      </c>
      <c r="R15" s="7">
        <v>296.60613564880902</v>
      </c>
      <c r="S15" s="7">
        <v>323.04208302702102</v>
      </c>
    </row>
    <row r="16" spans="1:21">
      <c r="A16" s="4" t="s">
        <v>9</v>
      </c>
      <c r="B16" s="4" t="s">
        <v>10</v>
      </c>
      <c r="C16" s="5" t="s">
        <v>39</v>
      </c>
      <c r="D16" s="6" t="s">
        <v>40</v>
      </c>
      <c r="E16" s="7">
        <v>100</v>
      </c>
      <c r="F16" s="7">
        <v>107.602640023047</v>
      </c>
      <c r="G16" s="7">
        <v>113.398076422846</v>
      </c>
      <c r="H16" s="7">
        <v>116.806684366962</v>
      </c>
      <c r="I16" s="7">
        <v>131.40863161912998</v>
      </c>
      <c r="J16" s="7">
        <v>150.77369742071102</v>
      </c>
      <c r="K16" s="7">
        <v>167.231412050307</v>
      </c>
      <c r="L16" s="7">
        <v>198.04147509937599</v>
      </c>
      <c r="M16" s="7">
        <v>219.65266819377297</v>
      </c>
      <c r="N16" s="7">
        <v>240.52334070338702</v>
      </c>
      <c r="O16" s="7">
        <v>257.65736883516701</v>
      </c>
      <c r="P16" s="7">
        <v>263.322452151025</v>
      </c>
      <c r="Q16" s="7">
        <v>265.34147417928403</v>
      </c>
      <c r="R16" s="7">
        <v>326.75555706691404</v>
      </c>
      <c r="S16" s="7">
        <v>340.21120776446702</v>
      </c>
    </row>
    <row r="17" spans="1:21">
      <c r="A17" s="4" t="s">
        <v>9</v>
      </c>
      <c r="B17" s="4" t="s">
        <v>10</v>
      </c>
      <c r="C17" s="5" t="s">
        <v>41</v>
      </c>
      <c r="D17" s="6" t="s">
        <v>42</v>
      </c>
      <c r="E17" s="7">
        <v>100</v>
      </c>
      <c r="F17" s="7">
        <v>107.602640023047</v>
      </c>
      <c r="G17" s="7">
        <v>113.398076422846</v>
      </c>
      <c r="H17" s="7">
        <v>116.806684366962</v>
      </c>
      <c r="I17" s="7">
        <v>131.40863161912998</v>
      </c>
      <c r="J17" s="7">
        <v>150.77369742071102</v>
      </c>
      <c r="K17" s="7">
        <v>172.42516811716001</v>
      </c>
      <c r="L17" s="7">
        <v>198.393746501663</v>
      </c>
      <c r="M17" s="7">
        <v>240.93329218510701</v>
      </c>
      <c r="N17" s="7">
        <v>263.89391296185198</v>
      </c>
      <c r="O17" s="7">
        <v>279.72382176587399</v>
      </c>
      <c r="P17" s="7">
        <v>293.145050922346</v>
      </c>
      <c r="Q17" s="7">
        <v>300.03657516218499</v>
      </c>
      <c r="R17" s="7">
        <v>293.46725963699697</v>
      </c>
      <c r="S17" s="7">
        <v>313.29097867124898</v>
      </c>
    </row>
    <row r="18" spans="1:21">
      <c r="A18" s="4" t="s">
        <v>9</v>
      </c>
      <c r="B18" s="4" t="s">
        <v>10</v>
      </c>
      <c r="C18" s="5" t="s">
        <v>43</v>
      </c>
      <c r="D18" s="6" t="s">
        <v>44</v>
      </c>
      <c r="E18" s="7">
        <v>100</v>
      </c>
      <c r="F18" s="7">
        <v>107.602640023047</v>
      </c>
      <c r="G18" s="7">
        <v>113.398076422846</v>
      </c>
      <c r="H18" s="7">
        <v>116.806684366962</v>
      </c>
      <c r="I18" s="7">
        <v>131.40863161912998</v>
      </c>
      <c r="J18" s="7">
        <v>150.77369742071102</v>
      </c>
      <c r="K18" s="7">
        <v>160.803412723637</v>
      </c>
      <c r="L18" s="7">
        <v>176.141424031258</v>
      </c>
      <c r="M18" s="7">
        <v>215.145920147439</v>
      </c>
      <c r="N18" s="7">
        <v>232.132288457345</v>
      </c>
      <c r="O18" s="7">
        <v>243.05225202695101</v>
      </c>
      <c r="P18" s="7">
        <v>242.96875043731697</v>
      </c>
      <c r="Q18" s="7">
        <v>254.16525570877801</v>
      </c>
      <c r="R18" s="7">
        <v>348.25151940710401</v>
      </c>
      <c r="S18" s="7">
        <v>366.25875698302298</v>
      </c>
    </row>
    <row r="19" spans="1:21">
      <c r="A19" s="4" t="s">
        <v>9</v>
      </c>
      <c r="B19" s="4" t="s">
        <v>10</v>
      </c>
      <c r="C19" s="5" t="s">
        <v>45</v>
      </c>
      <c r="D19" s="6" t="s">
        <v>46</v>
      </c>
      <c r="E19" s="7">
        <v>100</v>
      </c>
      <c r="F19" s="7">
        <v>115.43151445219499</v>
      </c>
      <c r="G19" s="7">
        <v>123.34233005714199</v>
      </c>
      <c r="H19" s="7">
        <v>142.73377268614399</v>
      </c>
      <c r="I19" s="7">
        <v>161.412502970113</v>
      </c>
      <c r="J19" s="7">
        <v>180.769934015573</v>
      </c>
      <c r="K19" s="7">
        <v>219.17486874835799</v>
      </c>
      <c r="L19" s="7">
        <v>246.87204393507</v>
      </c>
      <c r="M19" s="7">
        <v>272.60530056561703</v>
      </c>
      <c r="N19" s="7">
        <v>306.85811768949696</v>
      </c>
      <c r="O19" s="7">
        <v>322.72232834909704</v>
      </c>
      <c r="P19" s="7">
        <v>332.93912116406199</v>
      </c>
      <c r="Q19" s="7">
        <v>335.55542070745901</v>
      </c>
    </row>
    <row r="21" spans="1:21">
      <c r="L21">
        <f>(L2/$L$2)*100</f>
        <v>100</v>
      </c>
      <c r="M21">
        <f t="shared" ref="M21:S21" si="0">(M2/$L$2)*100</f>
        <v>117.27009331029454</v>
      </c>
      <c r="N21">
        <f t="shared" si="0"/>
        <v>127.34907603705861</v>
      </c>
      <c r="O21">
        <f t="shared" si="0"/>
        <v>135.96798703975844</v>
      </c>
      <c r="P21">
        <f t="shared" si="0"/>
        <v>142.82892405488997</v>
      </c>
      <c r="Q21">
        <f t="shared" si="0"/>
        <v>150.91540892387241</v>
      </c>
      <c r="R21">
        <f t="shared" si="0"/>
        <v>161.6806929084135</v>
      </c>
      <c r="S21">
        <f t="shared" si="0"/>
        <v>162.63018819593069</v>
      </c>
      <c r="U21">
        <f>S21</f>
        <v>162.63018819593069</v>
      </c>
    </row>
    <row r="22" spans="1:21">
      <c r="J22" s="5" t="s">
        <v>13</v>
      </c>
      <c r="L22">
        <f>(L3/$L$3)*100</f>
        <v>100</v>
      </c>
      <c r="M22">
        <f t="shared" ref="M22:S22" si="1">(M3/$L$3)*100</f>
        <v>124.20975118731576</v>
      </c>
      <c r="N22">
        <f t="shared" si="1"/>
        <v>133.26735460624414</v>
      </c>
      <c r="O22">
        <f t="shared" si="1"/>
        <v>126.6000484652553</v>
      </c>
      <c r="P22">
        <f t="shared" si="1"/>
        <v>124.90192617160277</v>
      </c>
      <c r="Q22">
        <f t="shared" si="1"/>
        <v>137.13604459548861</v>
      </c>
      <c r="R22">
        <f t="shared" si="1"/>
        <v>329.95165856338696</v>
      </c>
      <c r="S22">
        <f t="shared" si="1"/>
        <v>261.22872844197059</v>
      </c>
      <c r="U22">
        <f>AVERAGE(S22,S23,S32,S29)</f>
        <v>204.44207948330018</v>
      </c>
    </row>
    <row r="23" spans="1:21">
      <c r="J23" s="5" t="s">
        <v>15</v>
      </c>
      <c r="L23">
        <f>(L4/$L$4)*100</f>
        <v>100</v>
      </c>
      <c r="M23">
        <f t="shared" ref="M23:S23" si="2">(M4/$L$4)*100</f>
        <v>121.14266226306709</v>
      </c>
      <c r="N23">
        <f t="shared" si="2"/>
        <v>142.98676832151935</v>
      </c>
      <c r="O23">
        <f t="shared" si="2"/>
        <v>171.00955802321971</v>
      </c>
      <c r="P23">
        <f t="shared" si="2"/>
        <v>189.46555931687894</v>
      </c>
      <c r="Q23">
        <f t="shared" si="2"/>
        <v>184.11741249918251</v>
      </c>
      <c r="R23">
        <f t="shared" si="2"/>
        <v>122.26825293799597</v>
      </c>
      <c r="S23">
        <f t="shared" si="2"/>
        <v>128.33777470152535</v>
      </c>
    </row>
    <row r="24" spans="1:21">
      <c r="J24" s="5" t="s">
        <v>17</v>
      </c>
      <c r="L24">
        <f>(L5/$L$5)*100</f>
        <v>100</v>
      </c>
      <c r="M24">
        <f t="shared" ref="M24:S24" si="3">(M5/$L$5)*100</f>
        <v>128.52153944088479</v>
      </c>
      <c r="N24">
        <f t="shared" si="3"/>
        <v>140.75612481865645</v>
      </c>
      <c r="O24">
        <f t="shared" si="3"/>
        <v>146.46563656422066</v>
      </c>
      <c r="P24">
        <f t="shared" si="3"/>
        <v>149.46646034284737</v>
      </c>
      <c r="Q24">
        <f t="shared" si="3"/>
        <v>159.3468222077183</v>
      </c>
      <c r="R24">
        <f t="shared" si="3"/>
        <v>146.49325476554759</v>
      </c>
      <c r="S24">
        <f t="shared" si="3"/>
        <v>160.95747904295371</v>
      </c>
      <c r="U24">
        <f>AVERAGE(S24:S28,S31)</f>
        <v>189.22656816559467</v>
      </c>
    </row>
    <row r="25" spans="1:21">
      <c r="J25" s="5" t="s">
        <v>19</v>
      </c>
      <c r="L25">
        <f>(L6/$L$6)*100</f>
        <v>100</v>
      </c>
      <c r="M25">
        <f t="shared" ref="M25:S25" si="4">(M6/$L$6)*100</f>
        <v>116.49445082280887</v>
      </c>
      <c r="N25">
        <f t="shared" si="4"/>
        <v>125.8635519658647</v>
      </c>
      <c r="O25">
        <f t="shared" si="4"/>
        <v>132.85931477534706</v>
      </c>
      <c r="P25">
        <f t="shared" si="4"/>
        <v>143.40821143436429</v>
      </c>
      <c r="Q25">
        <f t="shared" si="4"/>
        <v>149.27429046935171</v>
      </c>
      <c r="R25">
        <f t="shared" si="4"/>
        <v>206.11378512299666</v>
      </c>
      <c r="S25">
        <f t="shared" si="4"/>
        <v>206.7278535853151</v>
      </c>
    </row>
    <row r="26" spans="1:21">
      <c r="J26" s="5" t="s">
        <v>21</v>
      </c>
      <c r="L26">
        <f>(L7/$L$7)*100</f>
        <v>100</v>
      </c>
      <c r="M26">
        <f t="shared" ref="M26:S26" si="5">(M7/$L$7)*100</f>
        <v>117.72002029655526</v>
      </c>
      <c r="N26">
        <f t="shared" si="5"/>
        <v>129.69340790141629</v>
      </c>
      <c r="O26">
        <f t="shared" si="5"/>
        <v>131.11511794418382</v>
      </c>
      <c r="P26">
        <f t="shared" si="5"/>
        <v>131.20535546513656</v>
      </c>
      <c r="Q26">
        <f t="shared" si="5"/>
        <v>146.04797921070133</v>
      </c>
      <c r="R26">
        <f t="shared" si="5"/>
        <v>189.27242178781154</v>
      </c>
      <c r="S26">
        <f t="shared" si="5"/>
        <v>195.23527247421654</v>
      </c>
    </row>
    <row r="27" spans="1:21">
      <c r="J27" s="5" t="s">
        <v>23</v>
      </c>
      <c r="L27">
        <f>(L8/$L$8)*100</f>
        <v>100</v>
      </c>
      <c r="M27">
        <f t="shared" ref="M27:S27" si="6">(M8/$L$8)*100</f>
        <v>119.87351893581419</v>
      </c>
      <c r="N27">
        <f t="shared" si="6"/>
        <v>139.50204960810362</v>
      </c>
      <c r="O27">
        <f t="shared" si="6"/>
        <v>138.26178083001602</v>
      </c>
      <c r="P27">
        <f t="shared" si="6"/>
        <v>142.01932726405136</v>
      </c>
      <c r="Q27">
        <f t="shared" si="6"/>
        <v>163.11777810880176</v>
      </c>
      <c r="R27">
        <f t="shared" si="6"/>
        <v>128.54980846172433</v>
      </c>
      <c r="S27">
        <f t="shared" si="6"/>
        <v>129.05540030276507</v>
      </c>
      <c r="U27">
        <f>AVERAGE(S37,S34,S33)</f>
        <v>183.2305888213192</v>
      </c>
    </row>
    <row r="28" spans="1:21">
      <c r="J28" s="5" t="s">
        <v>25</v>
      </c>
      <c r="L28">
        <f>(L9/$L$9)*100</f>
        <v>100</v>
      </c>
      <c r="M28">
        <f t="shared" ref="M28:S28" si="7">(M9/$L$9)*100</f>
        <v>120.32569235556466</v>
      </c>
      <c r="N28">
        <f t="shared" si="7"/>
        <v>128.83358948596407</v>
      </c>
      <c r="O28">
        <f t="shared" si="7"/>
        <v>125.16455681676204</v>
      </c>
      <c r="P28">
        <f t="shared" si="7"/>
        <v>126.17427118394309</v>
      </c>
      <c r="Q28">
        <f t="shared" si="7"/>
        <v>139.57284283755706</v>
      </c>
      <c r="R28">
        <f t="shared" si="7"/>
        <v>258.78818550719825</v>
      </c>
      <c r="S28">
        <f t="shared" si="7"/>
        <v>250.14504776221918</v>
      </c>
    </row>
    <row r="29" spans="1:21">
      <c r="J29" s="5" t="s">
        <v>27</v>
      </c>
      <c r="L29">
        <f>(L10/$L$10)*100</f>
        <v>100</v>
      </c>
      <c r="M29">
        <f t="shared" ref="M29:S29" si="8">(M10/$L$10)*100</f>
        <v>144.4081721483177</v>
      </c>
      <c r="N29">
        <f t="shared" si="8"/>
        <v>149.14293167131819</v>
      </c>
      <c r="O29">
        <f t="shared" si="8"/>
        <v>176.49846102256134</v>
      </c>
      <c r="P29">
        <f t="shared" si="8"/>
        <v>193.97979983759967</v>
      </c>
      <c r="Q29">
        <f t="shared" si="8"/>
        <v>196.82290089137254</v>
      </c>
      <c r="R29">
        <f t="shared" si="8"/>
        <v>196.10469027575238</v>
      </c>
      <c r="S29">
        <f t="shared" si="8"/>
        <v>182.11854546679598</v>
      </c>
    </row>
    <row r="30" spans="1:21">
      <c r="J30" s="5" t="s">
        <v>29</v>
      </c>
      <c r="L30">
        <f>(L11/$L$11)*100</f>
        <v>100</v>
      </c>
      <c r="M30">
        <f t="shared" ref="M30:S30" si="9">(M11/$L$11)*100</f>
        <v>130.51650184677686</v>
      </c>
      <c r="N30">
        <f t="shared" si="9"/>
        <v>155.36164913415752</v>
      </c>
      <c r="O30">
        <f t="shared" si="9"/>
        <v>153.39017868119237</v>
      </c>
      <c r="P30">
        <f t="shared" si="9"/>
        <v>156.10265282653347</v>
      </c>
      <c r="Q30">
        <f t="shared" si="9"/>
        <v>166.0580688951197</v>
      </c>
      <c r="R30">
        <f t="shared" si="9"/>
        <v>152.41250688761036</v>
      </c>
      <c r="S30">
        <f t="shared" si="9"/>
        <v>161.13640101527261</v>
      </c>
    </row>
    <row r="31" spans="1:21">
      <c r="J31" s="5" t="s">
        <v>31</v>
      </c>
      <c r="L31">
        <f>(L12/$L$12)*100</f>
        <v>100</v>
      </c>
      <c r="M31">
        <f t="shared" ref="M31:S31" si="10">(M12/$L$12)*100</f>
        <v>137.69564397510788</v>
      </c>
      <c r="N31">
        <f t="shared" si="10"/>
        <v>155.8198660233808</v>
      </c>
      <c r="O31">
        <f t="shared" si="10"/>
        <v>168.37099305293589</v>
      </c>
      <c r="P31">
        <f t="shared" si="10"/>
        <v>170.926889978509</v>
      </c>
      <c r="Q31">
        <f t="shared" si="10"/>
        <v>177.13021038563571</v>
      </c>
      <c r="R31">
        <f t="shared" si="10"/>
        <v>177.52620675697665</v>
      </c>
      <c r="S31">
        <f t="shared" si="10"/>
        <v>193.23835582609837</v>
      </c>
      <c r="U31">
        <f>AVERAGE(S35,S30,S36)</f>
        <v>163.61266522675214</v>
      </c>
    </row>
    <row r="32" spans="1:21">
      <c r="J32" s="5" t="s">
        <v>33</v>
      </c>
      <c r="L32">
        <f>(L13/$L$13)*100</f>
        <v>100</v>
      </c>
      <c r="M32">
        <f t="shared" ref="M32:S32" si="11">(M13/$L$13)*100</f>
        <v>139.13805024199161</v>
      </c>
      <c r="N32">
        <f t="shared" si="11"/>
        <v>137.36198652773655</v>
      </c>
      <c r="O32">
        <f t="shared" si="11"/>
        <v>137.85004220684417</v>
      </c>
      <c r="P32">
        <f t="shared" si="11"/>
        <v>158.23031894407589</v>
      </c>
      <c r="Q32">
        <f t="shared" si="11"/>
        <v>156.95022021703448</v>
      </c>
      <c r="R32">
        <f t="shared" si="11"/>
        <v>262.24069136377551</v>
      </c>
      <c r="S32">
        <f t="shared" si="11"/>
        <v>246.08326932290879</v>
      </c>
    </row>
    <row r="33" spans="10:19">
      <c r="J33" s="5" t="s">
        <v>35</v>
      </c>
      <c r="L33">
        <f>(L14/$L$14)*100</f>
        <v>100</v>
      </c>
      <c r="M33">
        <f t="shared" ref="M33:S33" si="12">(M14/$L$14)*100</f>
        <v>123.89664619060842</v>
      </c>
      <c r="N33">
        <f t="shared" si="12"/>
        <v>147.19081931157129</v>
      </c>
      <c r="O33">
        <f t="shared" si="12"/>
        <v>171.20879062552768</v>
      </c>
      <c r="P33">
        <f t="shared" si="12"/>
        <v>175.7695079818987</v>
      </c>
      <c r="Q33">
        <f t="shared" si="12"/>
        <v>195.35714429041474</v>
      </c>
      <c r="R33">
        <f t="shared" si="12"/>
        <v>159.29679430789292</v>
      </c>
      <c r="S33">
        <f t="shared" si="12"/>
        <v>174.81707430040998</v>
      </c>
    </row>
    <row r="34" spans="10:19">
      <c r="J34" s="5" t="s">
        <v>37</v>
      </c>
      <c r="L34">
        <f>(L15/$L$15)*100</f>
        <v>100</v>
      </c>
      <c r="M34">
        <f t="shared" ref="M34:S34" si="13">(M15/$L$15)*100</f>
        <v>124.85898650782923</v>
      </c>
      <c r="N34">
        <f t="shared" si="13"/>
        <v>131.88018295416688</v>
      </c>
      <c r="O34">
        <f t="shared" si="13"/>
        <v>142.55866620747304</v>
      </c>
      <c r="P34">
        <f t="shared" si="13"/>
        <v>150.39175343688859</v>
      </c>
      <c r="Q34">
        <f t="shared" si="13"/>
        <v>156.73758575049206</v>
      </c>
      <c r="R34">
        <f t="shared" si="13"/>
        <v>153.27876253399933</v>
      </c>
      <c r="S34">
        <f t="shared" si="13"/>
        <v>166.94021054040212</v>
      </c>
    </row>
    <row r="35" spans="10:19">
      <c r="J35" s="5" t="s">
        <v>39</v>
      </c>
      <c r="L35">
        <f>(L16/$L$16)*100</f>
        <v>100</v>
      </c>
      <c r="M35">
        <f t="shared" ref="M35:S35" si="14">(M16/$L$16)*100</f>
        <v>110.91245815228987</v>
      </c>
      <c r="N35">
        <f t="shared" si="14"/>
        <v>121.45099433474422</v>
      </c>
      <c r="O35">
        <f t="shared" si="14"/>
        <v>130.10273161512058</v>
      </c>
      <c r="P35">
        <f t="shared" si="14"/>
        <v>132.96328560413491</v>
      </c>
      <c r="Q35">
        <f t="shared" si="14"/>
        <v>133.98278014549089</v>
      </c>
      <c r="R35">
        <f t="shared" si="14"/>
        <v>164.99349790388612</v>
      </c>
      <c r="S35">
        <f t="shared" si="14"/>
        <v>171.78785786853544</v>
      </c>
    </row>
    <row r="36" spans="10:19">
      <c r="J36" s="5" t="s">
        <v>41</v>
      </c>
      <c r="L36">
        <f>(L17/$L$17)*100</f>
        <v>100</v>
      </c>
      <c r="M36">
        <f t="shared" ref="M36:S36" si="15">(M17/$L$17)*100</f>
        <v>121.44197911151772</v>
      </c>
      <c r="N36">
        <f t="shared" si="15"/>
        <v>133.01523743322218</v>
      </c>
      <c r="O36">
        <f t="shared" si="15"/>
        <v>140.9942736090874</v>
      </c>
      <c r="P36">
        <f t="shared" si="15"/>
        <v>147.75921927553736</v>
      </c>
      <c r="Q36">
        <f t="shared" si="15"/>
        <v>151.23287928819369</v>
      </c>
      <c r="R36">
        <f t="shared" si="15"/>
        <v>147.92162798061634</v>
      </c>
      <c r="S36">
        <f t="shared" si="15"/>
        <v>157.91373679644832</v>
      </c>
    </row>
    <row r="37" spans="10:19">
      <c r="J37" s="5" t="s">
        <v>43</v>
      </c>
      <c r="L37">
        <f>(L18/$L$18)*100</f>
        <v>100</v>
      </c>
      <c r="M37">
        <f t="shared" ref="M37:S37" si="16">(M18/$L$18)*100</f>
        <v>122.14385192506407</v>
      </c>
      <c r="N37">
        <f t="shared" si="16"/>
        <v>131.78744848579791</v>
      </c>
      <c r="O37">
        <f t="shared" si="16"/>
        <v>137.98699162544469</v>
      </c>
      <c r="P37">
        <f t="shared" si="16"/>
        <v>137.9395856333033</v>
      </c>
      <c r="Q37">
        <f t="shared" si="16"/>
        <v>144.29612858340121</v>
      </c>
      <c r="R37">
        <f t="shared" si="16"/>
        <v>197.71131142059087</v>
      </c>
      <c r="S37">
        <f t="shared" si="16"/>
        <v>207.93448162314553</v>
      </c>
    </row>
    <row r="38" spans="10:19">
      <c r="J38" s="5"/>
    </row>
    <row r="39" spans="10:19">
      <c r="L39">
        <v>2002</v>
      </c>
      <c r="M39">
        <v>2009</v>
      </c>
    </row>
    <row r="40" spans="10:19">
      <c r="J40" s="2" t="s">
        <v>64</v>
      </c>
      <c r="K40" s="2" t="s">
        <v>65</v>
      </c>
      <c r="L40" s="2">
        <f>SUM(L41:L46)</f>
        <v>60438649.875</v>
      </c>
      <c r="M40" s="2">
        <v>305989485.61000001</v>
      </c>
      <c r="N40">
        <f>SUM(N41:N46)</f>
        <v>788552.85209880467</v>
      </c>
    </row>
    <row r="41" spans="10:19">
      <c r="J41" s="2" t="s">
        <v>66</v>
      </c>
      <c r="K41" s="2" t="s">
        <v>72</v>
      </c>
      <c r="L41" s="2">
        <v>17511842.763999999</v>
      </c>
      <c r="M41" s="2">
        <v>63978160.288000003</v>
      </c>
      <c r="N41">
        <f>(M41/U22)</f>
        <v>312940.2735958086</v>
      </c>
    </row>
    <row r="42" spans="10:19">
      <c r="J42" s="2" t="s">
        <v>67</v>
      </c>
      <c r="K42" s="3" t="s">
        <v>7</v>
      </c>
      <c r="L42" s="2">
        <v>14575526.33</v>
      </c>
      <c r="M42" s="2">
        <v>33657517.609999999</v>
      </c>
      <c r="N42">
        <f>M42/U22</f>
        <v>164631.06663297908</v>
      </c>
    </row>
    <row r="43" spans="10:19">
      <c r="J43" s="2" t="s">
        <v>68</v>
      </c>
      <c r="K43" s="2" t="s">
        <v>6</v>
      </c>
      <c r="L43" s="2">
        <v>6432839.1140000001</v>
      </c>
      <c r="M43" s="2">
        <v>10275286.982000001</v>
      </c>
      <c r="N43">
        <f>M43/U24</f>
        <v>54301.50259348339</v>
      </c>
    </row>
    <row r="44" spans="10:19">
      <c r="J44" s="2" t="s">
        <v>69</v>
      </c>
      <c r="K44" s="2" t="s">
        <v>5</v>
      </c>
      <c r="L44" s="2">
        <v>14102479.555</v>
      </c>
      <c r="M44" s="2">
        <v>29143354.499000002</v>
      </c>
      <c r="N44">
        <f>M44/U27</f>
        <v>159052.88896615236</v>
      </c>
    </row>
    <row r="45" spans="10:19">
      <c r="J45" s="2" t="s">
        <v>70</v>
      </c>
      <c r="K45" s="2" t="s">
        <v>4</v>
      </c>
      <c r="L45" s="2">
        <v>6199026.6880000001</v>
      </c>
      <c r="M45" s="2">
        <v>10542476.909</v>
      </c>
      <c r="N45">
        <f>M45/U31</f>
        <v>64435.579570744689</v>
      </c>
    </row>
    <row r="46" spans="10:19">
      <c r="J46" s="2" t="s">
        <v>71</v>
      </c>
      <c r="K46" s="2" t="s">
        <v>3</v>
      </c>
      <c r="L46" s="2">
        <v>1616935.4240000001</v>
      </c>
      <c r="M46" s="2">
        <v>5397946.517</v>
      </c>
      <c r="N46">
        <f>M46/U21</f>
        <v>33191.540739636599</v>
      </c>
    </row>
    <row r="48" spans="10:19">
      <c r="L48">
        <f>L41/$L$40</f>
        <v>0.289745763682978</v>
      </c>
      <c r="N48">
        <f>N41/$N$40</f>
        <v>0.39685389858509773</v>
      </c>
    </row>
    <row r="49" spans="12:14">
      <c r="L49">
        <f t="shared" ref="L49:L53" si="17">L42/$L$40</f>
        <v>0.2411623416496777</v>
      </c>
      <c r="N49">
        <f t="shared" ref="N49:N53" si="18">N42/$N$40</f>
        <v>0.20877619831669955</v>
      </c>
    </row>
    <row r="50" spans="12:14">
      <c r="L50">
        <f t="shared" si="17"/>
        <v>0.10643585068998863</v>
      </c>
      <c r="N50">
        <f t="shared" si="18"/>
        <v>6.8862223310657028E-2</v>
      </c>
    </row>
    <row r="51" spans="12:14">
      <c r="L51">
        <f t="shared" si="17"/>
        <v>0.23333544981840149</v>
      </c>
      <c r="N51">
        <f t="shared" si="18"/>
        <v>0.20170225564820254</v>
      </c>
    </row>
    <row r="52" spans="12:14">
      <c r="L52">
        <f t="shared" si="17"/>
        <v>0.10256725954039191</v>
      </c>
      <c r="N52">
        <f t="shared" si="18"/>
        <v>8.1713710627313779E-2</v>
      </c>
    </row>
    <row r="53" spans="12:14">
      <c r="L53">
        <f t="shared" si="17"/>
        <v>2.6753334618562243E-2</v>
      </c>
      <c r="N53">
        <f t="shared" si="18"/>
        <v>4.2091713512029429E-2</v>
      </c>
    </row>
    <row r="55" spans="12:14">
      <c r="L55">
        <f>SUM(L48:L53)</f>
        <v>0.99999999999999989</v>
      </c>
      <c r="N55">
        <f>SUM(N48:N53)</f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R12" sqref="R12"/>
    </sheetView>
  </sheetViews>
  <sheetFormatPr defaultRowHeight="15"/>
  <sheetData>
    <row r="1" spans="1:3">
      <c r="A1" t="s">
        <v>9</v>
      </c>
      <c r="B1">
        <v>2000</v>
      </c>
      <c r="C1">
        <v>-0.2068362</v>
      </c>
    </row>
    <row r="2" spans="1:3">
      <c r="A2" t="s">
        <v>9</v>
      </c>
      <c r="B2">
        <v>2001</v>
      </c>
      <c r="C2">
        <v>-6.6557400000000003E-2</v>
      </c>
    </row>
    <row r="3" spans="1:3">
      <c r="A3" t="s">
        <v>9</v>
      </c>
      <c r="B3">
        <v>2002</v>
      </c>
      <c r="C3">
        <v>6.7999000000000004E-2</v>
      </c>
    </row>
    <row r="4" spans="1:3">
      <c r="A4" t="s">
        <v>9</v>
      </c>
      <c r="B4">
        <v>2003</v>
      </c>
      <c r="C4">
        <v>7.9298999999999994E-2</v>
      </c>
    </row>
    <row r="5" spans="1:3">
      <c r="A5" t="s">
        <v>9</v>
      </c>
      <c r="B5">
        <v>2004</v>
      </c>
      <c r="C5">
        <v>5.1197199999999998E-2</v>
      </c>
    </row>
    <row r="6" spans="1:3">
      <c r="A6" t="s">
        <v>9</v>
      </c>
      <c r="B6">
        <v>2005</v>
      </c>
      <c r="C6">
        <v>-0.14691019999999999</v>
      </c>
    </row>
    <row r="7" spans="1:3">
      <c r="A7" t="s">
        <v>9</v>
      </c>
      <c r="B7">
        <v>2006</v>
      </c>
      <c r="C7">
        <v>-0.25338509999999997</v>
      </c>
    </row>
    <row r="8" spans="1:3">
      <c r="A8" t="s">
        <v>9</v>
      </c>
      <c r="B8">
        <v>2007</v>
      </c>
      <c r="C8">
        <v>-0.32120070000000001</v>
      </c>
    </row>
    <row r="9" spans="1:3">
      <c r="A9" t="s">
        <v>9</v>
      </c>
      <c r="B9">
        <v>2008</v>
      </c>
      <c r="C9">
        <v>-0.3491476</v>
      </c>
    </row>
    <row r="10" spans="1:3">
      <c r="A10" t="s">
        <v>9</v>
      </c>
      <c r="B10">
        <v>2009</v>
      </c>
      <c r="C10">
        <v>-0.35593799999999998</v>
      </c>
    </row>
    <row r="11" spans="1:3">
      <c r="A11" t="s">
        <v>9</v>
      </c>
      <c r="B11">
        <v>2010</v>
      </c>
      <c r="C11">
        <v>-0.50765229999999995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W13"/>
  <sheetViews>
    <sheetView topLeftCell="F10" workbookViewId="0">
      <selection activeCell="P24" sqref="P24"/>
    </sheetView>
  </sheetViews>
  <sheetFormatPr defaultRowHeight="15"/>
  <cols>
    <col min="3" max="3" width="17.5703125" customWidth="1"/>
  </cols>
  <sheetData>
    <row r="4" spans="2:23">
      <c r="B4" t="e">
        <f>'[1]gasto social por habitante'!B61</f>
        <v>#REF!</v>
      </c>
      <c r="C4" s="1">
        <v>1763.6856510608218</v>
      </c>
      <c r="D4" s="1">
        <v>1489.8097871827952</v>
      </c>
      <c r="E4" s="1">
        <v>1351.3979212199743</v>
      </c>
      <c r="F4" s="1">
        <v>1651.4575234243796</v>
      </c>
      <c r="G4" s="1">
        <v>1811.9414320151186</v>
      </c>
      <c r="H4" s="1">
        <v>1979.6184305621307</v>
      </c>
      <c r="I4" s="1">
        <v>1973.0488098023761</v>
      </c>
      <c r="J4" s="1">
        <v>1946.5350699713933</v>
      </c>
      <c r="K4" s="1">
        <v>2186.024234968103</v>
      </c>
      <c r="L4" s="1">
        <v>2099.9628329932921</v>
      </c>
      <c r="M4" s="1">
        <v>2103.2074089993112</v>
      </c>
      <c r="N4" s="1">
        <v>2084.9177179996673</v>
      </c>
      <c r="O4" s="1">
        <v>2258.2401222035246</v>
      </c>
      <c r="P4" s="1">
        <v>2313.9269734176037</v>
      </c>
      <c r="Q4" s="1">
        <v>2344.0000348077519</v>
      </c>
      <c r="R4" s="1">
        <v>2331.3540251030754</v>
      </c>
      <c r="S4" s="1">
        <v>2491.8858589531942</v>
      </c>
      <c r="T4" s="1">
        <v>2671.6246336628924</v>
      </c>
      <c r="U4" s="1">
        <v>2755.8375524351382</v>
      </c>
      <c r="V4" s="1">
        <v>2942.9962132174892</v>
      </c>
      <c r="W4" s="1"/>
    </row>
    <row r="6" spans="2:23">
      <c r="D6">
        <v>1990</v>
      </c>
      <c r="E6">
        <f>D6+1</f>
        <v>1991</v>
      </c>
      <c r="F6">
        <f t="shared" ref="F6:W6" si="0">E6+1</f>
        <v>1992</v>
      </c>
      <c r="G6">
        <f t="shared" si="0"/>
        <v>1993</v>
      </c>
      <c r="H6">
        <f t="shared" si="0"/>
        <v>1994</v>
      </c>
      <c r="I6">
        <f t="shared" si="0"/>
        <v>1995</v>
      </c>
      <c r="J6">
        <f t="shared" si="0"/>
        <v>1996</v>
      </c>
      <c r="K6">
        <f t="shared" si="0"/>
        <v>1997</v>
      </c>
      <c r="L6">
        <f t="shared" si="0"/>
        <v>1998</v>
      </c>
      <c r="M6">
        <f t="shared" si="0"/>
        <v>1999</v>
      </c>
      <c r="N6">
        <f t="shared" si="0"/>
        <v>2000</v>
      </c>
      <c r="O6">
        <f t="shared" si="0"/>
        <v>2001</v>
      </c>
      <c r="P6">
        <f t="shared" si="0"/>
        <v>2002</v>
      </c>
      <c r="Q6">
        <f t="shared" si="0"/>
        <v>2003</v>
      </c>
      <c r="R6">
        <f t="shared" si="0"/>
        <v>2004</v>
      </c>
      <c r="S6">
        <f t="shared" si="0"/>
        <v>2005</v>
      </c>
      <c r="T6">
        <f t="shared" si="0"/>
        <v>2006</v>
      </c>
      <c r="U6">
        <f t="shared" si="0"/>
        <v>2007</v>
      </c>
      <c r="V6">
        <f t="shared" si="0"/>
        <v>2008</v>
      </c>
      <c r="W6">
        <f t="shared" si="0"/>
        <v>2009</v>
      </c>
    </row>
    <row r="7" spans="2:23">
      <c r="B7" t="s">
        <v>0</v>
      </c>
      <c r="C7" t="s">
        <v>1</v>
      </c>
      <c r="D7">
        <v>100</v>
      </c>
      <c r="E7">
        <v>96.34779306956726</v>
      </c>
      <c r="F7">
        <v>91.980452883652902</v>
      </c>
      <c r="G7">
        <v>93.949270942686539</v>
      </c>
      <c r="H7">
        <v>96.533945752873777</v>
      </c>
      <c r="I7">
        <v>97.476222368221016</v>
      </c>
      <c r="J7">
        <v>100.60126727558678</v>
      </c>
      <c r="K7">
        <v>100.79369124342736</v>
      </c>
      <c r="L7">
        <v>100.5399214084716</v>
      </c>
      <c r="M7">
        <v>97.469525078954803</v>
      </c>
      <c r="N7">
        <v>98.880067319482961</v>
      </c>
      <c r="O7">
        <v>97.643057297296068</v>
      </c>
      <c r="P7">
        <v>103.60058999646446</v>
      </c>
      <c r="Q7">
        <v>103.51666152422267</v>
      </c>
      <c r="R7">
        <v>105.25808989805775</v>
      </c>
      <c r="S7">
        <v>103.55431486700131</v>
      </c>
      <c r="T7">
        <v>104.79894682963908</v>
      </c>
      <c r="U7">
        <v>108.96500134407076</v>
      </c>
      <c r="V7">
        <v>110.14839910041168</v>
      </c>
      <c r="W7">
        <v>108.3301709196751</v>
      </c>
    </row>
    <row r="8" spans="2:23">
      <c r="B8" t="s">
        <v>0</v>
      </c>
      <c r="C8" t="s">
        <v>2</v>
      </c>
      <c r="D8">
        <v>100</v>
      </c>
      <c r="E8">
        <v>84.471390141814922</v>
      </c>
      <c r="F8">
        <v>76.623513969574759</v>
      </c>
      <c r="G8">
        <v>93.636727294972374</v>
      </c>
      <c r="H8">
        <v>102.73607606464748</v>
      </c>
      <c r="I8">
        <v>112.24326905259052</v>
      </c>
      <c r="J8">
        <v>111.87077519259891</v>
      </c>
      <c r="K8">
        <v>110.36746082277142</v>
      </c>
      <c r="L8">
        <v>123.94636389161829</v>
      </c>
      <c r="M8">
        <v>119.06673004513058</v>
      </c>
      <c r="N8">
        <v>119.25069570840327</v>
      </c>
      <c r="O8">
        <v>118.21368035429846</v>
      </c>
      <c r="P8">
        <v>128.04096471756395</v>
      </c>
      <c r="Q8">
        <v>131.19837835193718</v>
      </c>
      <c r="R8">
        <v>132.90350428365068</v>
      </c>
      <c r="S8">
        <v>132.18648253450448</v>
      </c>
      <c r="T8">
        <v>141.28854863985393</v>
      </c>
      <c r="U8">
        <v>151.47963765855684</v>
      </c>
      <c r="V8">
        <v>156.25446353082003</v>
      </c>
      <c r="W8">
        <v>166.86625598203031</v>
      </c>
    </row>
    <row r="10" spans="2:23">
      <c r="N10">
        <f>(N7/$N$7)*100</f>
        <v>100</v>
      </c>
      <c r="O10">
        <f t="shared" ref="O10:W10" si="1">(O7/$N$7)*100</f>
        <v>98.748979389152211</v>
      </c>
      <c r="P10">
        <f t="shared" si="1"/>
        <v>104.77398813021578</v>
      </c>
      <c r="Q10">
        <f t="shared" si="1"/>
        <v>104.68910906963565</v>
      </c>
      <c r="R10">
        <f t="shared" si="1"/>
        <v>106.45026116129887</v>
      </c>
      <c r="S10">
        <f t="shared" si="1"/>
        <v>104.72718888066265</v>
      </c>
      <c r="T10">
        <f t="shared" si="1"/>
        <v>105.9859177593722</v>
      </c>
      <c r="U10">
        <f t="shared" si="1"/>
        <v>110.19915772508855</v>
      </c>
      <c r="V10">
        <f t="shared" si="1"/>
        <v>111.39595884832943</v>
      </c>
      <c r="W10">
        <f t="shared" si="1"/>
        <v>109.55713710191834</v>
      </c>
    </row>
    <row r="11" spans="2:23">
      <c r="N11">
        <f>(N8/$N$8)*100</f>
        <v>100</v>
      </c>
      <c r="O11">
        <f t="shared" ref="O11:W11" si="2">(O8/$N$8)*100</f>
        <v>99.130390520621731</v>
      </c>
      <c r="P11">
        <f t="shared" si="2"/>
        <v>107.37125176246771</v>
      </c>
      <c r="Q11">
        <f t="shared" si="2"/>
        <v>110.01896263376851</v>
      </c>
      <c r="R11">
        <f t="shared" si="2"/>
        <v>111.44882928702724</v>
      </c>
      <c r="S11">
        <f t="shared" si="2"/>
        <v>110.84755669495827</v>
      </c>
      <c r="T11">
        <f t="shared" si="2"/>
        <v>118.48027200221836</v>
      </c>
      <c r="U11">
        <f t="shared" si="2"/>
        <v>127.02620874343668</v>
      </c>
      <c r="V11">
        <f t="shared" si="2"/>
        <v>131.03023223688345</v>
      </c>
      <c r="W11">
        <f t="shared" si="2"/>
        <v>139.92895805828971</v>
      </c>
    </row>
    <row r="12" spans="2:23">
      <c r="N12">
        <v>431.90674505091602</v>
      </c>
      <c r="O12">
        <v>452.74033694531289</v>
      </c>
      <c r="P12">
        <v>455.89585415530911</v>
      </c>
      <c r="Q12">
        <v>472.86673070246525</v>
      </c>
      <c r="R12">
        <v>505.78346800093908</v>
      </c>
      <c r="S12">
        <v>576.87443462259387</v>
      </c>
      <c r="T12">
        <v>611.74103871723366</v>
      </c>
      <c r="U12">
        <v>630.56217605949848</v>
      </c>
      <c r="V12">
        <v>676.09510413318446</v>
      </c>
      <c r="W12">
        <v>712.01212001615158</v>
      </c>
    </row>
    <row r="13" spans="2:23">
      <c r="N13">
        <f>(N12/$N$12)*100</f>
        <v>100</v>
      </c>
      <c r="O13">
        <f t="shared" ref="O13:W13" si="3">(O12/$N$12)*100</f>
        <v>104.82363198378411</v>
      </c>
      <c r="P13">
        <f t="shared" si="3"/>
        <v>105.55423349583603</v>
      </c>
      <c r="Q13">
        <f t="shared" si="3"/>
        <v>109.48352534914004</v>
      </c>
      <c r="R13">
        <f t="shared" si="3"/>
        <v>117.10478565027134</v>
      </c>
      <c r="S13">
        <f t="shared" si="3"/>
        <v>133.56458106589378</v>
      </c>
      <c r="T13">
        <f t="shared" si="3"/>
        <v>141.6372968764629</v>
      </c>
      <c r="U13">
        <f t="shared" si="3"/>
        <v>145.9949823161858</v>
      </c>
      <c r="V13">
        <f t="shared" si="3"/>
        <v>156.53728770859595</v>
      </c>
      <c r="W13">
        <f t="shared" si="3"/>
        <v>164.85320689590409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23"/>
  <sheetViews>
    <sheetView tabSelected="1" workbookViewId="0">
      <selection activeCell="K26" sqref="K26"/>
    </sheetView>
  </sheetViews>
  <sheetFormatPr defaultRowHeight="15"/>
  <cols>
    <col min="5" max="5" width="26.28515625" customWidth="1"/>
  </cols>
  <sheetData>
    <row r="1" spans="1:7">
      <c r="A1" t="s">
        <v>81</v>
      </c>
      <c r="C1" t="s">
        <v>80</v>
      </c>
    </row>
    <row r="3" spans="1:7">
      <c r="A3" t="s">
        <v>79</v>
      </c>
      <c r="B3" t="s">
        <v>78</v>
      </c>
      <c r="C3" t="s">
        <v>77</v>
      </c>
      <c r="D3" t="s">
        <v>76</v>
      </c>
      <c r="E3" t="s">
        <v>75</v>
      </c>
      <c r="F3" t="s">
        <v>74</v>
      </c>
      <c r="G3" t="s">
        <v>73</v>
      </c>
    </row>
    <row r="4" spans="1:7">
      <c r="A4">
        <v>1962</v>
      </c>
      <c r="B4">
        <v>2001</v>
      </c>
      <c r="C4">
        <v>-0.18921869999999999</v>
      </c>
      <c r="D4">
        <v>-1.526254</v>
      </c>
      <c r="E4">
        <v>1.1724239999999999</v>
      </c>
      <c r="F4">
        <v>1.746602</v>
      </c>
      <c r="G4">
        <v>1.374047</v>
      </c>
    </row>
    <row r="5" spans="1:7">
      <c r="A5">
        <v>1963</v>
      </c>
      <c r="B5">
        <v>2002</v>
      </c>
      <c r="C5">
        <v>-0.1964081</v>
      </c>
      <c r="D5">
        <v>-1.4313830000000001</v>
      </c>
      <c r="E5">
        <v>1.153591</v>
      </c>
      <c r="F5">
        <v>1.7030989999999999</v>
      </c>
      <c r="G5">
        <v>1.457824</v>
      </c>
    </row>
    <row r="6" spans="1:7">
      <c r="A6">
        <v>1964</v>
      </c>
      <c r="B6">
        <v>2003</v>
      </c>
      <c r="C6">
        <v>-0.1943848</v>
      </c>
      <c r="D6">
        <v>-1.412202</v>
      </c>
      <c r="E6">
        <v>1.1493390000000001</v>
      </c>
      <c r="F6">
        <v>1.729832</v>
      </c>
      <c r="G6">
        <v>1.445794</v>
      </c>
    </row>
    <row r="7" spans="1:7">
      <c r="A7">
        <v>1965</v>
      </c>
      <c r="B7">
        <v>2004</v>
      </c>
      <c r="C7">
        <v>-0.19567889999999999</v>
      </c>
      <c r="D7">
        <v>-1.4651259999999999</v>
      </c>
      <c r="E7">
        <v>1.159708</v>
      </c>
      <c r="F7">
        <v>1.8007489999999999</v>
      </c>
      <c r="G7">
        <v>1.3937489999999999</v>
      </c>
    </row>
    <row r="8" spans="1:7">
      <c r="A8">
        <v>1966</v>
      </c>
      <c r="B8">
        <v>2005</v>
      </c>
      <c r="C8">
        <v>-0.19520750000000001</v>
      </c>
      <c r="D8">
        <v>-1.4146860000000001</v>
      </c>
      <c r="E8">
        <v>1.1501410000000001</v>
      </c>
      <c r="F8">
        <v>1.802222</v>
      </c>
      <c r="G8">
        <v>1.3595569999999999</v>
      </c>
    </row>
    <row r="9" spans="1:7">
      <c r="A9">
        <v>1967</v>
      </c>
      <c r="B9">
        <v>2006</v>
      </c>
      <c r="C9">
        <v>-0.16010389999999999</v>
      </c>
      <c r="D9">
        <v>-1.8590409999999999</v>
      </c>
      <c r="E9">
        <v>1.2283489999999999</v>
      </c>
      <c r="F9">
        <v>1.9514560000000001</v>
      </c>
      <c r="G9">
        <v>1.3863810000000001</v>
      </c>
    </row>
    <row r="10" spans="1:7">
      <c r="A10">
        <v>1968</v>
      </c>
      <c r="B10">
        <v>2007</v>
      </c>
      <c r="C10">
        <v>-0.153475</v>
      </c>
      <c r="D10">
        <v>-2.006243</v>
      </c>
      <c r="E10">
        <v>1.2548790000000001</v>
      </c>
      <c r="F10">
        <v>2.0172370000000002</v>
      </c>
      <c r="G10">
        <v>1.378449</v>
      </c>
    </row>
    <row r="11" spans="1:7">
      <c r="A11">
        <v>1969</v>
      </c>
      <c r="B11">
        <v>2008</v>
      </c>
      <c r="C11">
        <v>-0.1403171</v>
      </c>
      <c r="D11">
        <v>-2.3126069999999999</v>
      </c>
      <c r="E11">
        <v>1.3098350000000001</v>
      </c>
      <c r="F11">
        <v>2.0537459999999998</v>
      </c>
      <c r="G11">
        <v>1.4344969999999999</v>
      </c>
    </row>
    <row r="12" spans="1:7">
      <c r="A12">
        <v>1970</v>
      </c>
      <c r="B12">
        <v>2009</v>
      </c>
      <c r="C12">
        <v>-0.20375380000000001</v>
      </c>
      <c r="D12">
        <v>-1.4302459999999999</v>
      </c>
      <c r="E12">
        <v>1.1505430000000001</v>
      </c>
      <c r="F12">
        <v>2.2271640000000001</v>
      </c>
      <c r="G12">
        <v>1.426267</v>
      </c>
    </row>
    <row r="13" spans="1:7">
      <c r="A13">
        <v>1971</v>
      </c>
      <c r="B13">
        <v>2010</v>
      </c>
      <c r="C13">
        <v>-0.18646950000000001</v>
      </c>
      <c r="D13">
        <v>-1.6633199999999999</v>
      </c>
      <c r="E13">
        <v>1.1925829999999999</v>
      </c>
      <c r="F13">
        <v>2.4292660000000001</v>
      </c>
      <c r="G13">
        <v>1.2296849999999999</v>
      </c>
    </row>
    <row r="14" spans="1:7">
      <c r="A14">
        <v>1972</v>
      </c>
      <c r="B14">
        <v>2011</v>
      </c>
      <c r="C14">
        <v>-0.1924998</v>
      </c>
      <c r="D14">
        <v>-1.6031150000000001</v>
      </c>
      <c r="E14">
        <v>1.181395</v>
      </c>
      <c r="F14">
        <v>2.5534020000000002</v>
      </c>
      <c r="G14">
        <v>1.2868219999999999</v>
      </c>
    </row>
    <row r="15" spans="1:7">
      <c r="A15">
        <v>1973</v>
      </c>
      <c r="B15">
        <v>2012</v>
      </c>
      <c r="C15">
        <v>-0.2068921</v>
      </c>
      <c r="D15">
        <v>-1.474297</v>
      </c>
      <c r="E15">
        <v>1.157748</v>
      </c>
      <c r="F15">
        <v>2.6731950000000002</v>
      </c>
      <c r="G15">
        <v>1.388506</v>
      </c>
    </row>
    <row r="16" spans="1:7">
      <c r="A16">
        <v>1974</v>
      </c>
      <c r="B16">
        <v>2013</v>
      </c>
      <c r="C16">
        <v>-0.20529890000000001</v>
      </c>
      <c r="D16">
        <v>-1.4869680000000001</v>
      </c>
      <c r="E16">
        <v>1.1593340000000001</v>
      </c>
      <c r="F16">
        <v>2.7988369999999998</v>
      </c>
      <c r="G16">
        <v>1.4353419999999999</v>
      </c>
    </row>
    <row r="17" spans="1:26">
      <c r="A17">
        <v>1975</v>
      </c>
      <c r="B17">
        <v>2014</v>
      </c>
      <c r="C17">
        <v>-0.18525430000000001</v>
      </c>
      <c r="D17">
        <v>-1.717063</v>
      </c>
      <c r="E17">
        <v>1.208521</v>
      </c>
      <c r="F17">
        <v>2.542875</v>
      </c>
    </row>
    <row r="20" spans="1:26">
      <c r="B20" t="s">
        <v>82</v>
      </c>
      <c r="D20">
        <v>1990</v>
      </c>
      <c r="E20">
        <v>1991</v>
      </c>
      <c r="F20">
        <v>1992</v>
      </c>
      <c r="G20">
        <v>1993</v>
      </c>
      <c r="H20">
        <v>1994</v>
      </c>
      <c r="I20">
        <v>1995</v>
      </c>
      <c r="J20">
        <v>1996</v>
      </c>
      <c r="K20">
        <v>1997</v>
      </c>
      <c r="L20">
        <v>1998</v>
      </c>
      <c r="M20">
        <v>1999</v>
      </c>
      <c r="N20">
        <v>2000</v>
      </c>
      <c r="O20">
        <v>2001</v>
      </c>
      <c r="P20">
        <v>2002</v>
      </c>
      <c r="Q20">
        <v>2003</v>
      </c>
      <c r="R20">
        <v>2004</v>
      </c>
      <c r="S20">
        <v>2005</v>
      </c>
      <c r="T20">
        <v>2006</v>
      </c>
      <c r="U20">
        <v>2007</v>
      </c>
      <c r="V20">
        <v>2008</v>
      </c>
      <c r="W20">
        <v>2009</v>
      </c>
      <c r="X20">
        <v>2010</v>
      </c>
      <c r="Y20">
        <v>2011</v>
      </c>
    </row>
    <row r="21" spans="1:26">
      <c r="A21" t="s">
        <v>83</v>
      </c>
      <c r="B21" t="s">
        <v>84</v>
      </c>
      <c r="C21" t="s">
        <v>8</v>
      </c>
      <c r="G21">
        <v>44.697936226705245</v>
      </c>
      <c r="H21">
        <v>41.188950969553773</v>
      </c>
      <c r="I21">
        <v>39.972482432118397</v>
      </c>
      <c r="J21">
        <v>37.512440855119515</v>
      </c>
      <c r="K21">
        <v>37.113667762989877</v>
      </c>
      <c r="L21">
        <v>38.296094937071807</v>
      </c>
      <c r="M21">
        <v>40.705603878251686</v>
      </c>
      <c r="N21">
        <v>40.49415591101878</v>
      </c>
      <c r="O21">
        <v>42.059323577253046</v>
      </c>
      <c r="P21">
        <v>34.643720390167921</v>
      </c>
      <c r="Q21">
        <v>34.258035105032647</v>
      </c>
      <c r="R21">
        <v>36.112784577182346</v>
      </c>
      <c r="S21">
        <v>38.529064205607547</v>
      </c>
      <c r="T21">
        <v>41.454057804997788</v>
      </c>
      <c r="U21">
        <v>42.942558929900038</v>
      </c>
    </row>
    <row r="22" spans="1:26">
      <c r="A22" t="s">
        <v>85</v>
      </c>
      <c r="B22" t="s">
        <v>84</v>
      </c>
      <c r="C22" t="s">
        <v>86</v>
      </c>
      <c r="D22">
        <v>38.152408321501021</v>
      </c>
      <c r="E22">
        <v>38.996298040380488</v>
      </c>
      <c r="F22">
        <v>40.483427073682897</v>
      </c>
      <c r="G22">
        <v>40.293222513745633</v>
      </c>
      <c r="H22">
        <v>39.088961110290569</v>
      </c>
      <c r="I22">
        <v>37.571953669789835</v>
      </c>
      <c r="J22">
        <v>39.704111549039276</v>
      </c>
      <c r="K22">
        <v>38.586412018401731</v>
      </c>
      <c r="L22">
        <v>38.162182218430267</v>
      </c>
      <c r="M22">
        <v>39.722806197076046</v>
      </c>
      <c r="N22">
        <v>41.918624000300547</v>
      </c>
      <c r="O22">
        <v>41.511716170154266</v>
      </c>
      <c r="P22">
        <v>40.627989158727793</v>
      </c>
      <c r="Q22">
        <v>39.92030544985802</v>
      </c>
      <c r="R22">
        <v>37.779875912690855</v>
      </c>
      <c r="S22">
        <v>37.299430069767446</v>
      </c>
      <c r="T22">
        <v>34.373448020575083</v>
      </c>
      <c r="U22">
        <v>34.540253689133806</v>
      </c>
      <c r="V22">
        <v>31.083521525663176</v>
      </c>
    </row>
    <row r="23" spans="1:26">
      <c r="A23" t="s">
        <v>85</v>
      </c>
      <c r="B23" t="s">
        <v>84</v>
      </c>
      <c r="C23" t="s">
        <v>0</v>
      </c>
      <c r="E23">
        <v>53.474844371874688</v>
      </c>
      <c r="F23">
        <v>47.7901709239027</v>
      </c>
      <c r="G23">
        <v>49.574799568670713</v>
      </c>
      <c r="H23">
        <v>47.630445548317454</v>
      </c>
      <c r="I23">
        <v>49.163628283808897</v>
      </c>
      <c r="J23">
        <v>48.749300965447055</v>
      </c>
      <c r="K23">
        <v>47.118251810764221</v>
      </c>
      <c r="L23">
        <v>47.991152962850698</v>
      </c>
      <c r="M23">
        <v>47.710554441341131</v>
      </c>
      <c r="N23">
        <v>47.143540027179924</v>
      </c>
      <c r="O23">
        <v>47.714332929083504</v>
      </c>
      <c r="P23">
        <v>46.785008419288523</v>
      </c>
      <c r="Q23">
        <v>46.255993082310049</v>
      </c>
      <c r="R23">
        <v>46.448747885960216</v>
      </c>
      <c r="S23">
        <v>47.384038216076704</v>
      </c>
      <c r="T23">
        <v>48.293087059883192</v>
      </c>
      <c r="U23">
        <v>48.764660060393709</v>
      </c>
      <c r="V23">
        <v>49.900488190451746</v>
      </c>
      <c r="W23">
        <v>51.395481050039884</v>
      </c>
      <c r="Z23" t="s">
        <v>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Graph 1</vt:lpstr>
      <vt:lpstr>Undervaluation Index - Graph 2</vt:lpstr>
      <vt:lpstr>Graph3.2</vt:lpstr>
      <vt:lpstr>Graph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Neto</dc:creator>
  <cp:lastModifiedBy>cepal</cp:lastModifiedBy>
  <dcterms:created xsi:type="dcterms:W3CDTF">2016-01-31T21:55:40Z</dcterms:created>
  <dcterms:modified xsi:type="dcterms:W3CDTF">2017-02-22T15:11:18Z</dcterms:modified>
</cp:coreProperties>
</file>